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ECF's\DONE\"/>
    </mc:Choice>
  </mc:AlternateContent>
  <xr:revisionPtr revIDLastSave="0" documentId="13_ncr:1_{B7042F5D-8FEF-4845-8B03-F5CEDE788EA2}" xr6:coauthVersionLast="47" xr6:coauthVersionMax="47" xr10:uidLastSave="{00000000-0000-0000-0000-000000000000}"/>
  <bookViews>
    <workbookView xWindow="-120" yWindow="-120" windowWidth="29040" windowHeight="15840" xr2:uid="{00BC179D-F532-4A45-90DC-8F66CD1A7C41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2" l="1"/>
  <c r="I9" i="2" s="1"/>
  <c r="L3" i="2"/>
  <c r="N3" i="2" s="1"/>
  <c r="I4" i="2"/>
  <c r="L4" i="2"/>
  <c r="N4" i="2" s="1"/>
  <c r="I5" i="2"/>
  <c r="L5" i="2"/>
  <c r="P5" i="2" s="1"/>
  <c r="I6" i="2"/>
  <c r="L6" i="2"/>
  <c r="L7" i="2" s="1"/>
  <c r="N8" i="2" s="1"/>
  <c r="N6" i="2"/>
  <c r="P6" i="2"/>
  <c r="D7" i="2"/>
  <c r="G7" i="2"/>
  <c r="H7" i="2"/>
  <c r="J7" i="2"/>
  <c r="M7" i="2"/>
  <c r="I8" i="2" l="1"/>
  <c r="N5" i="2"/>
  <c r="P3" i="2"/>
  <c r="Q8" i="2"/>
  <c r="N9" i="2"/>
  <c r="P4" i="2"/>
  <c r="P7" i="2" s="1"/>
  <c r="R7" i="2" l="1"/>
  <c r="R5" i="2"/>
  <c r="R3" i="2"/>
  <c r="R6" i="2"/>
  <c r="R4" i="2"/>
  <c r="Q9" i="2" l="1"/>
  <c r="S9" i="2" s="1"/>
</calcChain>
</file>

<file path=xl/sharedStrings.xml><?xml version="1.0" encoding="utf-8"?>
<sst xmlns="http://schemas.openxmlformats.org/spreadsheetml/2006/main" count="72" uniqueCount="50">
  <si>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</si>
  <si>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</si>
  <si>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</si>
  <si>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</si>
  <si>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</si>
  <si>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</si>
  <si>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</si>
  <si>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</si>
  <si>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</si>
  <si>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</si>
  <si>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</si>
  <si>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</si>
  <si>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</si>
  <si>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</si>
  <si>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</si>
  <si>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</si>
  <si>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</si>
  <si>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</si>
  <si>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</si>
  <si>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</si>
  <si>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</si>
  <si>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</si>
  <si>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</si>
  <si>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</si>
  <si>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</si>
  <si>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</si>
  <si>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</si>
  <si>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57-080-001-00</t>
  </si>
  <si>
    <t>977 LAKE</t>
  </si>
  <si>
    <t>WD</t>
  </si>
  <si>
    <t>03-ARM'S LENGTH</t>
  </si>
  <si>
    <t>080-L</t>
  </si>
  <si>
    <t>1 STORY</t>
  </si>
  <si>
    <t>No</t>
  </si>
  <si>
    <t xml:space="preserve">  /  /    </t>
  </si>
  <si>
    <t>CONDO GOOD</t>
  </si>
  <si>
    <t>57-080-014-00</t>
  </si>
  <si>
    <t>983 LAKE</t>
  </si>
  <si>
    <t>57-080-015-00</t>
  </si>
  <si>
    <t>57-080-045-00</t>
  </si>
  <si>
    <t>995 LAKE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</si>
  <si>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</si>
  <si>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</si>
  <si>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</si>
  <si>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</si>
  <si>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</si>
  <si>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</si>
  <si>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</si>
  <si>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</si>
  <si>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ECF TABLE 080-L EAST SHORE HARBOR LOWER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</si>
</sst>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D71E0-E635-4334-913C-D649A63ABEB0}">
  <dimension ref="A1:BL9"/>
  <sheetViews>
    <sheetView tabSelected="1" view="pageBreakPreview" topLeftCell="I1" zoomScaleNormal="100" zoomScaleSheetLayoutView="100" workbookViewId="0">
      <selection activeCell="A2" sqref="A2"/>
    </sheetView>
  </sheetViews>
  <sheetFormatPr defaultRowHeight="15" x14ac:dyDescent="0.25"/>
  <cols>
    <col min="1" max="1" width="14.28515625" bestFit="1" customWidth="1"/>
    <col min="2" max="2" width="14.140625" bestFit="1" customWidth="1"/>
    <col min="3" max="3" width="9.28515625" style="17" bestFit="1" customWidth="1"/>
    <col min="4" max="4" width="10.85546875" style="7" bestFit="1" customWidth="1"/>
    <col min="5" max="5" width="5.5703125" bestFit="1" customWidth="1"/>
    <col min="6" max="6" width="16.7109375" bestFit="1" customWidth="1"/>
    <col min="7" max="7" width="10.85546875" style="7" bestFit="1" customWidth="1"/>
    <col min="8" max="8" width="12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6.28515625" style="22" bestFit="1" customWidth="1"/>
    <col min="15" max="15" width="10.140625" style="27" bestFit="1" customWidth="1"/>
    <col min="16" max="16" width="15.5703125" style="32" bestFit="1" customWidth="1"/>
    <col min="17" max="17" width="11.5703125" style="40" bestFit="1" customWidth="1"/>
    <col min="18" max="18" width="18.85546875" style="42" bestFit="1" customWidth="1"/>
    <col min="19" max="19" width="13.28515625" bestFit="1" customWidth="1"/>
    <col min="20" max="20" width="9.42578125" bestFit="1" customWidth="1"/>
    <col min="21" max="21" width="10.7109375" style="7" bestFit="1" customWidth="1"/>
    <col min="22" max="22" width="11.5703125" bestFit="1" customWidth="1"/>
    <col min="23" max="23" width="10.42578125" style="17" bestFit="1" customWidth="1"/>
    <col min="24" max="24" width="19.42578125" bestFit="1" customWidth="1"/>
    <col min="25" max="27" width="13.7109375" bestFit="1" customWidth="1"/>
  </cols>
  <sheetData>
    <row r="1" spans="1:64" x14ac:dyDescent="0.25">
      <c r="A1" s="47" t="s">
        <v>49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64" x14ac:dyDescent="0.25">
      <c r="A2" s="1" t="s">
        <v>0</v>
      </c>
      <c r="B2" s="1" t="s">
        <v>1</v>
      </c>
      <c r="C2" s="16" t="s">
        <v>2</v>
      </c>
      <c r="D2" s="6" t="s">
        <v>3</v>
      </c>
      <c r="E2" s="1" t="s">
        <v>4</v>
      </c>
      <c r="F2" s="1" t="s">
        <v>5</v>
      </c>
      <c r="G2" s="6" t="s">
        <v>6</v>
      </c>
      <c r="H2" s="6" t="s">
        <v>7</v>
      </c>
      <c r="I2" s="11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21" t="s">
        <v>13</v>
      </c>
      <c r="O2" s="26" t="s">
        <v>14</v>
      </c>
      <c r="P2" s="31" t="s">
        <v>15</v>
      </c>
      <c r="Q2" s="36" t="s">
        <v>16</v>
      </c>
      <c r="R2" s="41" t="s">
        <v>17</v>
      </c>
      <c r="S2" s="1" t="s">
        <v>18</v>
      </c>
      <c r="T2" s="1" t="s">
        <v>19</v>
      </c>
      <c r="U2" s="6" t="s">
        <v>20</v>
      </c>
      <c r="V2" s="1" t="s">
        <v>21</v>
      </c>
      <c r="W2" s="16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27</v>
      </c>
      <c r="B3" t="s">
        <v>28</v>
      </c>
      <c r="C3" s="17">
        <v>44403</v>
      </c>
      <c r="D3" s="7">
        <v>412000</v>
      </c>
      <c r="E3" t="s">
        <v>29</v>
      </c>
      <c r="F3" t="s">
        <v>30</v>
      </c>
      <c r="G3" s="7">
        <v>412000</v>
      </c>
      <c r="H3" s="7">
        <v>154400</v>
      </c>
      <c r="I3" s="12">
        <f>H3/G3*100</f>
        <v>37.475728155339802</v>
      </c>
      <c r="J3" s="7">
        <v>308801</v>
      </c>
      <c r="K3" s="7">
        <v>97500</v>
      </c>
      <c r="L3" s="7">
        <f>G3-K3</f>
        <v>314500</v>
      </c>
      <c r="M3" s="7">
        <v>157569.71875</v>
      </c>
      <c r="N3" s="22">
        <f>L3/M3</f>
        <v>1.995941875729216</v>
      </c>
      <c r="O3" s="27">
        <v>1000</v>
      </c>
      <c r="P3" s="32">
        <f>L3/O3</f>
        <v>314.5</v>
      </c>
      <c r="Q3" s="37" t="s">
        <v>31</v>
      </c>
      <c r="R3" s="42">
        <f>ABS(N9-N3)*100</f>
        <v>24.811363444013889</v>
      </c>
      <c r="S3" t="s">
        <v>32</v>
      </c>
      <c r="U3" s="7">
        <v>97500</v>
      </c>
      <c r="V3" t="s">
        <v>33</v>
      </c>
      <c r="W3" s="17" t="s">
        <v>34</v>
      </c>
      <c r="Y3" t="s">
        <v>35</v>
      </c>
      <c r="Z3">
        <v>407</v>
      </c>
      <c r="AA3">
        <v>88</v>
      </c>
      <c r="AL3" s="2"/>
      <c r="BC3" s="2"/>
      <c r="BE3" s="2"/>
    </row>
    <row r="4" spans="1:64" x14ac:dyDescent="0.25">
      <c r="A4" t="s">
        <v>36</v>
      </c>
      <c r="B4" t="s">
        <v>37</v>
      </c>
      <c r="C4" s="17">
        <v>43997</v>
      </c>
      <c r="D4" s="7">
        <v>279000</v>
      </c>
      <c r="E4" t="s">
        <v>29</v>
      </c>
      <c r="F4" t="s">
        <v>30</v>
      </c>
      <c r="G4" s="7">
        <v>279000</v>
      </c>
      <c r="H4" s="7">
        <v>133200</v>
      </c>
      <c r="I4" s="12">
        <f>H4/G4*100</f>
        <v>47.741935483870968</v>
      </c>
      <c r="J4" s="7">
        <v>266443</v>
      </c>
      <c r="K4" s="7">
        <v>97500</v>
      </c>
      <c r="L4" s="7">
        <f>G4-K4</f>
        <v>181500</v>
      </c>
      <c r="M4" s="7">
        <v>125982.8515625</v>
      </c>
      <c r="N4" s="22">
        <f>L4/M4</f>
        <v>1.4406722641133265</v>
      </c>
      <c r="O4" s="27">
        <v>924</v>
      </c>
      <c r="P4" s="32">
        <f>L4/O4</f>
        <v>196.42857142857142</v>
      </c>
      <c r="Q4" s="37" t="s">
        <v>31</v>
      </c>
      <c r="R4" s="42">
        <f>ABS(N9-N4)*100</f>
        <v>30.715597717575061</v>
      </c>
      <c r="S4" t="s">
        <v>32</v>
      </c>
      <c r="U4" s="7">
        <v>97500</v>
      </c>
      <c r="V4" t="s">
        <v>33</v>
      </c>
      <c r="W4" s="17" t="s">
        <v>34</v>
      </c>
      <c r="Y4" t="s">
        <v>35</v>
      </c>
      <c r="Z4">
        <v>407</v>
      </c>
      <c r="AA4">
        <v>87</v>
      </c>
    </row>
    <row r="5" spans="1:64" x14ac:dyDescent="0.25">
      <c r="A5" t="s">
        <v>38</v>
      </c>
      <c r="B5" t="s">
        <v>37</v>
      </c>
      <c r="C5" s="17">
        <v>44439</v>
      </c>
      <c r="D5" s="7">
        <v>390000</v>
      </c>
      <c r="E5" t="s">
        <v>29</v>
      </c>
      <c r="F5" t="s">
        <v>30</v>
      </c>
      <c r="G5" s="7">
        <v>390000</v>
      </c>
      <c r="H5" s="7">
        <v>136100</v>
      </c>
      <c r="I5" s="12">
        <f>H5/G5*100</f>
        <v>34.897435897435898</v>
      </c>
      <c r="J5" s="7">
        <v>272180</v>
      </c>
      <c r="K5" s="7">
        <v>97500</v>
      </c>
      <c r="L5" s="7">
        <f>G5-K5</f>
        <v>292500</v>
      </c>
      <c r="M5" s="7">
        <v>130261</v>
      </c>
      <c r="N5" s="22">
        <f>L5/M5</f>
        <v>2.2454917434995894</v>
      </c>
      <c r="O5" s="27">
        <v>821</v>
      </c>
      <c r="P5" s="32">
        <f>L5/O5</f>
        <v>356.27283800243606</v>
      </c>
      <c r="Q5" s="37" t="s">
        <v>31</v>
      </c>
      <c r="R5" s="42">
        <f>ABS(N9-N5)*100</f>
        <v>49.766350221051226</v>
      </c>
      <c r="S5" t="s">
        <v>32</v>
      </c>
      <c r="U5" s="7">
        <v>97500</v>
      </c>
      <c r="V5" t="s">
        <v>33</v>
      </c>
      <c r="W5" s="17" t="s">
        <v>34</v>
      </c>
      <c r="Y5" t="s">
        <v>35</v>
      </c>
      <c r="Z5">
        <v>407</v>
      </c>
      <c r="AA5">
        <v>87</v>
      </c>
    </row>
    <row r="6" spans="1:64" ht="15.75" thickBot="1" x14ac:dyDescent="0.3">
      <c r="A6" t="s">
        <v>39</v>
      </c>
      <c r="B6" t="s">
        <v>40</v>
      </c>
      <c r="C6" s="17">
        <v>44123</v>
      </c>
      <c r="D6" s="7">
        <v>270000</v>
      </c>
      <c r="E6" t="s">
        <v>29</v>
      </c>
      <c r="F6" t="s">
        <v>30</v>
      </c>
      <c r="G6" s="7">
        <v>270000</v>
      </c>
      <c r="H6" s="7">
        <v>137100</v>
      </c>
      <c r="I6" s="12">
        <f>H6/G6*100</f>
        <v>50.777777777777779</v>
      </c>
      <c r="J6" s="7">
        <v>274189</v>
      </c>
      <c r="K6" s="7">
        <v>97500</v>
      </c>
      <c r="L6" s="7">
        <f>G6-K6</f>
        <v>172500</v>
      </c>
      <c r="M6" s="7">
        <v>131759.140625</v>
      </c>
      <c r="N6" s="22">
        <f>L6/M6</f>
        <v>1.3092070818141768</v>
      </c>
      <c r="O6" s="27">
        <v>821</v>
      </c>
      <c r="P6" s="32">
        <f>L6/O6</f>
        <v>210.10962241169307</v>
      </c>
      <c r="Q6" s="37" t="s">
        <v>31</v>
      </c>
      <c r="R6" s="42">
        <f>ABS(N9-N6)*100</f>
        <v>43.862115947490032</v>
      </c>
      <c r="S6" t="s">
        <v>32</v>
      </c>
      <c r="U6" s="7">
        <v>97500</v>
      </c>
      <c r="V6" t="s">
        <v>33</v>
      </c>
      <c r="W6" s="17" t="s">
        <v>34</v>
      </c>
      <c r="Y6" t="s">
        <v>35</v>
      </c>
      <c r="Z6">
        <v>407</v>
      </c>
      <c r="AA6">
        <v>88</v>
      </c>
    </row>
    <row r="7" spans="1:64" ht="15.75" thickTop="1" x14ac:dyDescent="0.25">
      <c r="A7" s="3"/>
      <c r="B7" s="3"/>
      <c r="C7" s="18" t="s">
        <v>41</v>
      </c>
      <c r="D7" s="8">
        <f>+SUM(D3:D6)</f>
        <v>1351000</v>
      </c>
      <c r="E7" s="3"/>
      <c r="F7" s="3"/>
      <c r="G7" s="8">
        <f>+SUM(G3:G6)</f>
        <v>1351000</v>
      </c>
      <c r="H7" s="8">
        <f>+SUM(H3:H6)</f>
        <v>560800</v>
      </c>
      <c r="I7" s="13"/>
      <c r="J7" s="8">
        <f>+SUM(J3:J6)</f>
        <v>1121613</v>
      </c>
      <c r="K7" s="8"/>
      <c r="L7" s="8">
        <f>+SUM(L3:L6)</f>
        <v>961000</v>
      </c>
      <c r="M7" s="8">
        <f>+SUM(M3:M6)</f>
        <v>545572.7109375</v>
      </c>
      <c r="N7" s="23"/>
      <c r="O7" s="28"/>
      <c r="P7" s="33">
        <f>AVERAGE(P3:P6)</f>
        <v>269.32775796067517</v>
      </c>
      <c r="Q7" s="38"/>
      <c r="R7" s="43">
        <f>ABS(N9-N8)*100</f>
        <v>1.3623496919454192</v>
      </c>
      <c r="S7" s="3"/>
      <c r="T7" s="3"/>
      <c r="U7" s="8"/>
      <c r="V7" s="3"/>
      <c r="W7" s="18"/>
      <c r="X7" s="3"/>
      <c r="Y7" s="3"/>
      <c r="Z7" s="3"/>
      <c r="AA7" s="3"/>
    </row>
    <row r="8" spans="1:64" x14ac:dyDescent="0.25">
      <c r="A8" s="4"/>
      <c r="B8" s="4"/>
      <c r="C8" s="19"/>
      <c r="D8" s="9"/>
      <c r="E8" s="4"/>
      <c r="F8" s="4"/>
      <c r="G8" s="9"/>
      <c r="H8" s="9" t="s">
        <v>42</v>
      </c>
      <c r="I8" s="14">
        <f>H7/G7*100</f>
        <v>41.509992598075499</v>
      </c>
      <c r="J8" s="9"/>
      <c r="K8" s="9"/>
      <c r="L8" s="9"/>
      <c r="M8" s="9" t="s">
        <v>43</v>
      </c>
      <c r="N8" s="24">
        <f>L7/M7</f>
        <v>1.7614517382085313</v>
      </c>
      <c r="O8" s="29"/>
      <c r="P8" s="34" t="s">
        <v>44</v>
      </c>
      <c r="Q8" s="39">
        <f>STDEV(N3:N6)</f>
        <v>0.44570642538238242</v>
      </c>
      <c r="R8" s="44"/>
      <c r="S8" s="4"/>
      <c r="T8" s="4"/>
      <c r="U8" s="9"/>
      <c r="V8" s="4"/>
      <c r="W8" s="19"/>
      <c r="X8" s="4"/>
      <c r="Y8" s="4"/>
      <c r="Z8" s="4"/>
      <c r="AA8" s="4"/>
    </row>
    <row r="9" spans="1:64" x14ac:dyDescent="0.25">
      <c r="A9" s="5"/>
      <c r="B9" s="5"/>
      <c r="C9" s="20"/>
      <c r="D9" s="10"/>
      <c r="E9" s="5"/>
      <c r="F9" s="5"/>
      <c r="G9" s="10"/>
      <c r="H9" s="10" t="s">
        <v>45</v>
      </c>
      <c r="I9" s="15">
        <f>STDEV(I3:I6)</f>
        <v>7.7210205194072854</v>
      </c>
      <c r="J9" s="10"/>
      <c r="K9" s="10"/>
      <c r="L9" s="10"/>
      <c r="M9" s="10" t="s">
        <v>46</v>
      </c>
      <c r="N9" s="25">
        <f>AVERAGE(N3:N6)</f>
        <v>1.7478282412890771</v>
      </c>
      <c r="O9" s="30"/>
      <c r="P9" s="35" t="s">
        <v>47</v>
      </c>
      <c r="Q9" s="46">
        <f>AVERAGE(R3:R6)</f>
        <v>37.288856832532552</v>
      </c>
      <c r="R9" s="45" t="s">
        <v>48</v>
      </c>
      <c r="S9" s="5">
        <f>+(Q9/N9)</f>
        <v>21.33439427951506</v>
      </c>
      <c r="T9" s="5"/>
      <c r="U9" s="10"/>
      <c r="V9" s="5"/>
      <c r="W9" s="20"/>
      <c r="X9" s="5"/>
      <c r="Y9" s="5"/>
      <c r="Z9" s="5"/>
      <c r="AA9" s="5"/>
    </row>
  </sheetData>
  <mergeCells count="1">
    <mergeCell ref="A1:AA1"/>
  </mergeCells>
  <conditionalFormatting sqref="A3:AA6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7A419-CCC6-408D-A4FC-735168D244A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2023-02-10T19:56:32Z</dcterms:created>
  <dcterms:modified xsi:type="dcterms:W3CDTF">2023-03-14T14:56:30Z</dcterms:modified>
</cp:coreProperties>
</file>