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80502455-3BCF-4468-95E0-653EB918B308}" xr6:coauthVersionLast="47" xr6:coauthVersionMax="47" xr10:uidLastSave="{00000000-0000-0000-0000-000000000000}"/>
  <bookViews>
    <workbookView xWindow="-120" yWindow="-120" windowWidth="29040" windowHeight="15840" xr2:uid="{FFD389F6-D900-4739-8711-51DBDF008870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Q7" i="2" s="1"/>
  <c r="P3" i="2"/>
  <c r="I4" i="2"/>
  <c r="L4" i="2"/>
  <c r="N4" i="2" s="1"/>
  <c r="P4" i="2"/>
  <c r="I5" i="2"/>
  <c r="L5" i="2"/>
  <c r="N5" i="2" s="1"/>
  <c r="D6" i="2"/>
  <c r="G6" i="2"/>
  <c r="I7" i="2" s="1"/>
  <c r="H6" i="2"/>
  <c r="J6" i="2"/>
  <c r="M6" i="2"/>
  <c r="I8" i="2"/>
  <c r="L6" i="2" l="1"/>
  <c r="N7" i="2" s="1"/>
  <c r="N8" i="2"/>
  <c r="P5" i="2"/>
  <c r="P6" i="2" s="1"/>
  <c r="R5" i="2" l="1"/>
  <c r="R3" i="2"/>
  <c r="R4" i="2"/>
  <c r="R6" i="2"/>
  <c r="Q8" i="2" l="1"/>
  <c r="S8" i="2" s="1"/>
</calcChain>
</file>

<file path=xl/sharedStrings.xml><?xml version="1.0" encoding="utf-8"?>
<sst xmlns="http://schemas.openxmlformats.org/spreadsheetml/2006/main" count="63" uniqueCount="49">
  <si>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</si>
  <si>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</si>
  <si>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</si>
  <si>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</si>
  <si>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</si>
  <si>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</si>
  <si>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</si>
  <si>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</si>
  <si>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</si>
  <si>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</si>
  <si>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</si>
  <si>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</si>
  <si>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</si>
  <si>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</si>
  <si>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</si>
  <si>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</si>
  <si>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</si>
  <si>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</si>
  <si>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</si>
  <si>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</si>
  <si>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</si>
  <si>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</si>
  <si>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</si>
  <si>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</si>
  <si>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</si>
  <si>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</si>
  <si>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</si>
  <si>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57-080-039-00</t>
  </si>
  <si>
    <t>991 LAKE</t>
  </si>
  <si>
    <t>WD</t>
  </si>
  <si>
    <t>03-ARM'S LENGTH</t>
  </si>
  <si>
    <t>080-M</t>
  </si>
  <si>
    <t>2 STORY</t>
  </si>
  <si>
    <t>No</t>
  </si>
  <si>
    <t xml:space="preserve">  /  /    </t>
  </si>
  <si>
    <t>CONDO GOOD</t>
  </si>
  <si>
    <t>57-080-050-00</t>
  </si>
  <si>
    <t>995 LAKE</t>
  </si>
  <si>
    <t>1 STORY</t>
  </si>
  <si>
    <t>57-080-052-00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</si>
  <si>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</si>
  <si>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</si>
  <si>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</si>
  <si>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</si>
  <si>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</si>
  <si>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</si>
  <si>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</si>
  <si>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</si>
  <si>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080-M EAST SHORE HARBOR MIDDLE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</si>
</sst>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379A4-26DE-4836-A108-E49371D23A34}">
  <dimension ref="A1:BL8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7" width="13.7109375" bestFit="1" customWidth="1"/>
  </cols>
  <sheetData>
    <row r="1" spans="1:64" x14ac:dyDescent="0.2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44356</v>
      </c>
      <c r="D3" s="7">
        <v>875000</v>
      </c>
      <c r="E3" t="s">
        <v>29</v>
      </c>
      <c r="F3" t="s">
        <v>30</v>
      </c>
      <c r="G3" s="7">
        <v>875000</v>
      </c>
      <c r="H3" s="7">
        <v>310400</v>
      </c>
      <c r="I3" s="12">
        <f>H3/G3*100</f>
        <v>35.474285714285713</v>
      </c>
      <c r="J3" s="7">
        <v>620763</v>
      </c>
      <c r="K3" s="7">
        <v>97500</v>
      </c>
      <c r="L3" s="7">
        <f>G3-K3</f>
        <v>777500</v>
      </c>
      <c r="M3" s="7">
        <v>348842</v>
      </c>
      <c r="N3" s="22">
        <f>L3/M3</f>
        <v>2.2288027244425845</v>
      </c>
      <c r="O3" s="26">
        <v>4403</v>
      </c>
      <c r="P3" s="31">
        <f>L3/O3</f>
        <v>176.58414717238247</v>
      </c>
      <c r="Q3" s="36" t="s">
        <v>31</v>
      </c>
      <c r="R3" s="41">
        <f>ABS(N8-N3)*100</f>
        <v>42.13526100846974</v>
      </c>
      <c r="S3" t="s">
        <v>32</v>
      </c>
      <c r="U3" s="7">
        <v>97500</v>
      </c>
      <c r="V3" t="s">
        <v>33</v>
      </c>
      <c r="W3" s="17" t="s">
        <v>34</v>
      </c>
      <c r="Y3" t="s">
        <v>35</v>
      </c>
      <c r="Z3">
        <v>407</v>
      </c>
      <c r="AA3">
        <v>87</v>
      </c>
      <c r="AL3" s="2"/>
      <c r="BC3" s="2"/>
      <c r="BE3" s="2"/>
    </row>
    <row r="4" spans="1:64" x14ac:dyDescent="0.25">
      <c r="A4" t="s">
        <v>36</v>
      </c>
      <c r="B4" t="s">
        <v>37</v>
      </c>
      <c r="C4" s="17">
        <v>44308</v>
      </c>
      <c r="D4" s="7">
        <v>260000</v>
      </c>
      <c r="E4" t="s">
        <v>29</v>
      </c>
      <c r="F4" t="s">
        <v>30</v>
      </c>
      <c r="G4" s="7">
        <v>260000</v>
      </c>
      <c r="H4" s="7">
        <v>135800</v>
      </c>
      <c r="I4" s="12">
        <f>H4/G4*100</f>
        <v>52.230769230769234</v>
      </c>
      <c r="J4" s="7">
        <v>271611</v>
      </c>
      <c r="K4" s="7">
        <v>97500</v>
      </c>
      <c r="L4" s="7">
        <f>G4-K4</f>
        <v>162500</v>
      </c>
      <c r="M4" s="7">
        <v>116074</v>
      </c>
      <c r="N4" s="22">
        <f>L4/M4</f>
        <v>1.3999689853024795</v>
      </c>
      <c r="O4" s="26">
        <v>821</v>
      </c>
      <c r="P4" s="31">
        <f>L4/O4</f>
        <v>197.9293544457978</v>
      </c>
      <c r="Q4" s="36" t="s">
        <v>31</v>
      </c>
      <c r="R4" s="41">
        <f>ABS(N8-N4)*100</f>
        <v>40.748112905540765</v>
      </c>
      <c r="S4" t="s">
        <v>38</v>
      </c>
      <c r="U4" s="7">
        <v>97500</v>
      </c>
      <c r="V4" t="s">
        <v>33</v>
      </c>
      <c r="W4" s="17" t="s">
        <v>34</v>
      </c>
      <c r="Y4" t="s">
        <v>35</v>
      </c>
      <c r="Z4">
        <v>407</v>
      </c>
      <c r="AA4">
        <v>87</v>
      </c>
    </row>
    <row r="5" spans="1:64" ht="15.75" thickBot="1" x14ac:dyDescent="0.3">
      <c r="A5" t="s">
        <v>39</v>
      </c>
      <c r="B5" t="s">
        <v>37</v>
      </c>
      <c r="C5" s="17">
        <v>44120</v>
      </c>
      <c r="D5" s="7">
        <v>350000</v>
      </c>
      <c r="E5" t="s">
        <v>29</v>
      </c>
      <c r="F5" t="s">
        <v>30</v>
      </c>
      <c r="G5" s="7">
        <v>350000</v>
      </c>
      <c r="H5" s="7">
        <v>154300</v>
      </c>
      <c r="I5" s="12">
        <f>H5/G5*100</f>
        <v>44.085714285714282</v>
      </c>
      <c r="J5" s="7">
        <v>308670</v>
      </c>
      <c r="K5" s="7">
        <v>97500</v>
      </c>
      <c r="L5" s="7">
        <f>G5-K5</f>
        <v>252500</v>
      </c>
      <c r="M5" s="7">
        <v>140780</v>
      </c>
      <c r="N5" s="22">
        <f>L5/M5</f>
        <v>1.7935786333285979</v>
      </c>
      <c r="O5" s="26">
        <v>920</v>
      </c>
      <c r="P5" s="31">
        <f>L5/O5</f>
        <v>274.45652173913044</v>
      </c>
      <c r="Q5" s="36" t="s">
        <v>31</v>
      </c>
      <c r="R5" s="41">
        <f>ABS(N8-N5)*100</f>
        <v>1.3871481029289257</v>
      </c>
      <c r="S5" t="s">
        <v>38</v>
      </c>
      <c r="U5" s="7">
        <v>97500</v>
      </c>
      <c r="V5" t="s">
        <v>33</v>
      </c>
      <c r="W5" s="17" t="s">
        <v>34</v>
      </c>
      <c r="Y5" t="s">
        <v>35</v>
      </c>
      <c r="Z5">
        <v>407</v>
      </c>
      <c r="AA5">
        <v>87</v>
      </c>
    </row>
    <row r="6" spans="1:64" ht="15.75" thickTop="1" x14ac:dyDescent="0.25">
      <c r="A6" s="3"/>
      <c r="B6" s="3"/>
      <c r="C6" s="18" t="s">
        <v>40</v>
      </c>
      <c r="D6" s="8">
        <f>+SUM(D3:D5)</f>
        <v>1485000</v>
      </c>
      <c r="E6" s="3"/>
      <c r="F6" s="3"/>
      <c r="G6" s="8">
        <f>+SUM(G3:G5)</f>
        <v>1485000</v>
      </c>
      <c r="H6" s="8">
        <f>+SUM(H3:H5)</f>
        <v>600500</v>
      </c>
      <c r="I6" s="13"/>
      <c r="J6" s="8">
        <f>+SUM(J3:J5)</f>
        <v>1201044</v>
      </c>
      <c r="K6" s="8"/>
      <c r="L6" s="8">
        <f>+SUM(L3:L5)</f>
        <v>1192500</v>
      </c>
      <c r="M6" s="8">
        <f>+SUM(M3:M5)</f>
        <v>605696</v>
      </c>
      <c r="N6" s="23"/>
      <c r="O6" s="27"/>
      <c r="P6" s="32">
        <f>AVERAGE(P3:P5)</f>
        <v>216.32334111910359</v>
      </c>
      <c r="Q6" s="37"/>
      <c r="R6" s="42">
        <f>ABS(N8-N7)*100</f>
        <v>16.135932139866394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41</v>
      </c>
      <c r="I7" s="14">
        <f>H6/G6*100</f>
        <v>40.437710437710436</v>
      </c>
      <c r="J7" s="9"/>
      <c r="K7" s="9"/>
      <c r="L7" s="9"/>
      <c r="M7" s="46" t="s">
        <v>42</v>
      </c>
      <c r="N7" s="47">
        <f>L6/M6</f>
        <v>1.9688094357565511</v>
      </c>
      <c r="O7" s="28"/>
      <c r="P7" s="33" t="s">
        <v>43</v>
      </c>
      <c r="Q7" s="38">
        <f>STDEV(N3:N5)</f>
        <v>0.41459094933886531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44</v>
      </c>
      <c r="I8" s="15">
        <f>STDEV(I3:I5)</f>
        <v>8.3793233809674312</v>
      </c>
      <c r="J8" s="10"/>
      <c r="K8" s="10"/>
      <c r="L8" s="10"/>
      <c r="M8" s="10" t="s">
        <v>45</v>
      </c>
      <c r="N8" s="24">
        <f>AVERAGE(N3:N5)</f>
        <v>1.8074501143578872</v>
      </c>
      <c r="O8" s="29"/>
      <c r="P8" s="34" t="s">
        <v>46</v>
      </c>
      <c r="Q8" s="45">
        <f>AVERAGE(R3:R5)</f>
        <v>28.090174005646475</v>
      </c>
      <c r="R8" s="44" t="s">
        <v>47</v>
      </c>
      <c r="S8" s="5">
        <f>+(Q8/N8)</f>
        <v>15.54132741064655</v>
      </c>
      <c r="T8" s="5"/>
      <c r="U8" s="10"/>
      <c r="V8" s="5"/>
      <c r="W8" s="20"/>
      <c r="X8" s="5"/>
      <c r="Y8" s="5"/>
      <c r="Z8" s="5"/>
      <c r="AA8" s="5"/>
    </row>
  </sheetData>
  <mergeCells count="1">
    <mergeCell ref="A1:AA1"/>
  </mergeCells>
  <conditionalFormatting sqref="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8D4C-36B9-4FFA-AD1D-EE938BA3BEE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2023-02-10T19:58:34Z</dcterms:created>
  <dcterms:modified xsi:type="dcterms:W3CDTF">2023-03-14T14:57:08Z</dcterms:modified>
</cp:coreProperties>
</file>