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or\2022-2023 Assessment Year\ECF's\DONE\"/>
    </mc:Choice>
  </mc:AlternateContent>
  <xr:revisionPtr revIDLastSave="0" documentId="13_ncr:1_{299FA2B6-033F-4049-B7CC-AF4BC43ECA18}" xr6:coauthVersionLast="47" xr6:coauthVersionMax="47" xr10:uidLastSave="{00000000-0000-0000-0000-000000000000}"/>
  <bookViews>
    <workbookView xWindow="-120" yWindow="-120" windowWidth="29040" windowHeight="15840" xr2:uid="{25198FAF-5B01-4DD8-B90C-8FBCDA8B5B15}"/>
  </bookViews>
  <sheets>
    <sheet name="E.C.F.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" i="2" l="1"/>
  <c r="I3" i="2"/>
  <c r="N3" i="2"/>
  <c r="P3" i="2"/>
  <c r="I4" i="2"/>
  <c r="L4" i="2"/>
  <c r="N4" i="2" s="1"/>
  <c r="I15" i="2"/>
  <c r="L15" i="2"/>
  <c r="P15" i="2" s="1"/>
  <c r="I5" i="2"/>
  <c r="L5" i="2"/>
  <c r="N5" i="2" s="1"/>
  <c r="D6" i="2"/>
  <c r="G6" i="2"/>
  <c r="H6" i="2"/>
  <c r="I7" i="2" s="1"/>
  <c r="J6" i="2"/>
  <c r="M6" i="2"/>
  <c r="N15" i="2" l="1"/>
  <c r="I8" i="2"/>
  <c r="P5" i="2"/>
  <c r="Q7" i="2"/>
  <c r="N8" i="2"/>
  <c r="L6" i="2"/>
  <c r="N7" i="2" s="1"/>
  <c r="P4" i="2"/>
  <c r="P6" i="2" s="1"/>
  <c r="R6" i="2" l="1"/>
  <c r="R4" i="2"/>
  <c r="R5" i="2"/>
  <c r="R15" i="2"/>
  <c r="R3" i="2"/>
  <c r="Q8" i="2" l="1"/>
  <c r="S8" i="2" s="1"/>
</calcChain>
</file>

<file path=xl/sharedStrings.xml><?xml version="1.0" encoding="utf-8"?>
<sst xmlns="http://schemas.openxmlformats.org/spreadsheetml/2006/main" count="73" uniqueCount="56">
  <si>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</si>
  <si>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</si>
  <si>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</si>
  <si>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</si>
  <si>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</si>
  <si>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</si>
  <si>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</si>
  <si>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Cur. Asmnt.</t>
  </si>
  <si>
    <t>Asd/Adj.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</si>
  <si>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</si>
  <si>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</si>
  <si>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</si>
  <si>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</si>
  <si>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</si>
  <si>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</si>
  <si>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</si>
  <si>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</si>
  <si>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Dev. by Mean (%)</t>
  </si>
  <si>
    <t>Building Style</t>
  </si>
  <si>
    <t>Use Code</t>
  </si>
  <si>
    <t>Land Value</t>
  </si>
  <si>
    <t>Appr. by Eq.</t>
  </si>
  <si>
    <t>Appr. Date</t>
  </si>
  <si>
    <t>Other Parcels in Sale</t>
  </si>
  <si>
    <t>Land Table</t>
  </si>
  <si>
    <t>Property Class</t>
  </si>
  <si>
    <t>Building Depr.</t>
  </si>
  <si>
    <t>03-ARM'S LENGTH</t>
  </si>
  <si>
    <t>WK1WF</t>
  </si>
  <si>
    <t>No</t>
  </si>
  <si>
    <t xml:space="preserve">  /  /    </t>
  </si>
  <si>
    <t>WEST KAZO WFT</t>
  </si>
  <si>
    <t>57-009-033-00</t>
  </si>
  <si>
    <t>1005 PARK</t>
  </si>
  <si>
    <t>WD</t>
  </si>
  <si>
    <t>2 STORY</t>
  </si>
  <si>
    <t>57-009-080-00</t>
  </si>
  <si>
    <t>111 PARK</t>
  </si>
  <si>
    <t>LC</t>
  </si>
  <si>
    <t>57-009-087-00</t>
  </si>
  <si>
    <t>35 PARK</t>
  </si>
  <si>
    <t>57-800-011-00</t>
  </si>
  <si>
    <t>570 SHOREWOOD</t>
  </si>
  <si>
    <t>PTA</t>
  </si>
  <si>
    <t>SHRWD</t>
  </si>
  <si>
    <t>LAKE MICH WATERFRONT</t>
  </si>
  <si>
    <t>Totals:</t>
  </si>
  <si>
    <t>Sale. Ratio =&gt;</t>
  </si>
  <si>
    <t>E.C.F. =&gt;</t>
  </si>
  <si>
    <t>Std. Deviation=&gt;</t>
  </si>
  <si>
    <t>Std. Dev. =&gt;</t>
  </si>
  <si>
    <t>Ave. E.C.F. =&gt;</t>
  </si>
  <si>
    <t>Ave. Variance=&gt;</t>
  </si>
  <si>
    <t>Coefficient of Var=&gt;</t>
  </si>
  <si>
    <t>NOT USED</t>
  </si>
  <si>
    <t>ECF TABLE WK1WF WEST KALAMAZOO WATERFRONT &amp; SHRWD SHOREWOOD ASSOCIATION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</si>
</sst>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2" xfId="0" applyNumberFormat="1" applyFont="1" applyFill="1" applyBorder="1"/>
    <xf numFmtId="38" fontId="1" fillId="2" borderId="0" xfId="0" applyNumberFormat="1" applyFont="1" applyFill="1" applyAlignment="1">
      <alignment horizontal="center"/>
    </xf>
    <xf numFmtId="38" fontId="0" fillId="0" borderId="0" xfId="0" applyNumberFormat="1"/>
    <xf numFmtId="38" fontId="2" fillId="3" borderId="1" xfId="0" applyNumberFormat="1" applyFont="1" applyFill="1" applyBorder="1"/>
    <xf numFmtId="38" fontId="2" fillId="3" borderId="0" xfId="0" applyNumberFormat="1" applyFont="1" applyFill="1"/>
    <xf numFmtId="38" fontId="2" fillId="3" borderId="2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9" fontId="1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 horizontal="center"/>
    </xf>
    <xf numFmtId="168" fontId="0" fillId="0" borderId="0" xfId="0" applyNumberFormat="1"/>
    <xf numFmtId="168" fontId="2" fillId="3" borderId="1" xfId="0" applyNumberFormat="1" applyFont="1" applyFill="1" applyBorder="1"/>
    <xf numFmtId="168" fontId="2" fillId="3" borderId="0" xfId="0" applyNumberFormat="1" applyFont="1" applyFill="1"/>
    <xf numFmtId="168" fontId="2" fillId="3" borderId="2" xfId="0" applyNumberFormat="1" applyFont="1" applyFill="1" applyBorder="1"/>
    <xf numFmtId="168" fontId="2" fillId="3" borderId="2" xfId="0" applyNumberFormat="1" applyFont="1" applyFill="1" applyBorder="1" applyAlignment="1">
      <alignment horizontal="right"/>
    </xf>
    <xf numFmtId="6" fontId="2" fillId="4" borderId="0" xfId="0" applyNumberFormat="1" applyFont="1" applyFill="1"/>
    <xf numFmtId="166" fontId="2" fillId="4" borderId="0" xfId="0" applyNumberFormat="1" applyFont="1" applyFill="1"/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ECBCF-07D4-49AD-8887-3065B5B6B969}">
  <dimension ref="A1:BL15"/>
  <sheetViews>
    <sheetView tabSelected="1" view="pageBreakPreview" topLeftCell="J1" zoomScaleNormal="100" zoomScaleSheetLayoutView="100" workbookViewId="0">
      <selection activeCell="N7" sqref="N7"/>
    </sheetView>
  </sheetViews>
  <sheetFormatPr defaultRowHeight="15" x14ac:dyDescent="0.25"/>
  <cols>
    <col min="1" max="1" width="14.28515625" bestFit="1" customWidth="1"/>
    <col min="2" max="2" width="16.42578125" bestFit="1" customWidth="1"/>
    <col min="3" max="3" width="9.28515625" style="17" bestFit="1" customWidth="1"/>
    <col min="4" max="4" width="10.85546875" style="7" bestFit="1" customWidth="1"/>
    <col min="5" max="5" width="5.5703125" bestFit="1" customWidth="1"/>
    <col min="6" max="6" width="16.7109375" bestFit="1" customWidth="1"/>
    <col min="7" max="7" width="10.85546875" style="7" bestFit="1" customWidth="1"/>
    <col min="8" max="8" width="12.7109375" style="7" bestFit="1" customWidth="1"/>
    <col min="9" max="9" width="12.85546875" style="12" bestFit="1" customWidth="1"/>
    <col min="10" max="10" width="13.42578125" style="7" bestFit="1" customWidth="1"/>
    <col min="11" max="11" width="11" style="7" bestFit="1" customWidth="1"/>
    <col min="12" max="12" width="13.5703125" style="7" bestFit="1" customWidth="1"/>
    <col min="13" max="13" width="12.7109375" style="7" bestFit="1" customWidth="1"/>
    <col min="14" max="14" width="7" style="22" bestFit="1" customWidth="1"/>
    <col min="15" max="15" width="10.140625" style="26" bestFit="1" customWidth="1"/>
    <col min="16" max="16" width="15.5703125" style="31" bestFit="1" customWidth="1"/>
    <col min="17" max="17" width="11.5703125" style="39" bestFit="1" customWidth="1"/>
    <col min="18" max="18" width="18.85546875" style="41" bestFit="1" customWidth="1"/>
    <col min="19" max="19" width="13.28515625" bestFit="1" customWidth="1"/>
    <col min="20" max="20" width="9.42578125" bestFit="1" customWidth="1"/>
    <col min="21" max="21" width="10.85546875" style="7" bestFit="1" customWidth="1"/>
    <col min="22" max="22" width="11.5703125" bestFit="1" customWidth="1"/>
    <col min="23" max="23" width="10.42578125" style="17" bestFit="1" customWidth="1"/>
    <col min="24" max="24" width="19.42578125" bestFit="1" customWidth="1"/>
    <col min="25" max="25" width="23.5703125" bestFit="1" customWidth="1"/>
    <col min="26" max="27" width="13.7109375" bestFit="1" customWidth="1"/>
  </cols>
  <sheetData>
    <row r="1" spans="1:64" x14ac:dyDescent="0.25">
      <c r="A1" s="48" t="s">
        <v>55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1:64" x14ac:dyDescent="0.25">
      <c r="A2" s="1" t="s">
        <v>0</v>
      </c>
      <c r="B2" s="1" t="s">
        <v>1</v>
      </c>
      <c r="C2" s="16" t="s">
        <v>2</v>
      </c>
      <c r="D2" s="6" t="s">
        <v>3</v>
      </c>
      <c r="E2" s="1" t="s">
        <v>4</v>
      </c>
      <c r="F2" s="1" t="s">
        <v>5</v>
      </c>
      <c r="G2" s="6" t="s">
        <v>6</v>
      </c>
      <c r="H2" s="6" t="s">
        <v>7</v>
      </c>
      <c r="I2" s="11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21" t="s">
        <v>13</v>
      </c>
      <c r="O2" s="25" t="s">
        <v>14</v>
      </c>
      <c r="P2" s="30" t="s">
        <v>15</v>
      </c>
      <c r="Q2" s="35" t="s">
        <v>16</v>
      </c>
      <c r="R2" s="40" t="s">
        <v>17</v>
      </c>
      <c r="S2" s="1" t="s">
        <v>18</v>
      </c>
      <c r="T2" s="1" t="s">
        <v>19</v>
      </c>
      <c r="U2" s="6" t="s">
        <v>20</v>
      </c>
      <c r="V2" s="1" t="s">
        <v>21</v>
      </c>
      <c r="W2" s="16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x14ac:dyDescent="0.25">
      <c r="A3" t="s">
        <v>32</v>
      </c>
      <c r="B3" t="s">
        <v>33</v>
      </c>
      <c r="C3" s="17">
        <v>44645</v>
      </c>
      <c r="D3" s="7">
        <v>1100000</v>
      </c>
      <c r="E3" t="s">
        <v>34</v>
      </c>
      <c r="F3" t="s">
        <v>27</v>
      </c>
      <c r="G3" s="7">
        <v>1100000</v>
      </c>
      <c r="H3" s="7">
        <v>437700</v>
      </c>
      <c r="I3" s="12">
        <f>H3/G3*100</f>
        <v>39.790909090909096</v>
      </c>
      <c r="J3" s="7">
        <v>1005458</v>
      </c>
      <c r="K3" s="7">
        <v>665077</v>
      </c>
      <c r="L3" s="7">
        <f>G3-K3</f>
        <v>434923</v>
      </c>
      <c r="M3" s="7">
        <v>236376</v>
      </c>
      <c r="N3" s="22">
        <f>L3/M3</f>
        <v>1.8399626019562054</v>
      </c>
      <c r="O3" s="26">
        <v>1688</v>
      </c>
      <c r="P3" s="31">
        <f>L3/O3</f>
        <v>257.65580568720378</v>
      </c>
      <c r="Q3" s="36" t="s">
        <v>28</v>
      </c>
      <c r="R3" s="41">
        <f>ABS(N8-N3)*100</f>
        <v>4.8272519526214586</v>
      </c>
      <c r="S3" t="s">
        <v>35</v>
      </c>
      <c r="U3" s="7">
        <v>646000</v>
      </c>
      <c r="V3" t="s">
        <v>29</v>
      </c>
      <c r="W3" s="17" t="s">
        <v>30</v>
      </c>
      <c r="Y3" t="s">
        <v>31</v>
      </c>
      <c r="Z3">
        <v>401</v>
      </c>
      <c r="AA3">
        <v>70</v>
      </c>
    </row>
    <row r="4" spans="1:64" x14ac:dyDescent="0.25">
      <c r="A4" t="s">
        <v>36</v>
      </c>
      <c r="B4" t="s">
        <v>37</v>
      </c>
      <c r="C4" s="17">
        <v>44104</v>
      </c>
      <c r="D4" s="7">
        <v>889000</v>
      </c>
      <c r="E4" t="s">
        <v>38</v>
      </c>
      <c r="F4" t="s">
        <v>27</v>
      </c>
      <c r="G4" s="7">
        <v>889000</v>
      </c>
      <c r="H4" s="7">
        <v>440600</v>
      </c>
      <c r="I4" s="12">
        <f>H4/G4*100</f>
        <v>49.561304836895388</v>
      </c>
      <c r="J4" s="7">
        <v>881239</v>
      </c>
      <c r="K4" s="7">
        <v>388377</v>
      </c>
      <c r="L4" s="7">
        <f>G4-K4</f>
        <v>500623</v>
      </c>
      <c r="M4" s="7">
        <v>342265.28125</v>
      </c>
      <c r="N4" s="22">
        <f>L4/M4</f>
        <v>1.4626753790850646</v>
      </c>
      <c r="O4" s="26">
        <v>4222</v>
      </c>
      <c r="P4" s="31">
        <f>L4/O4</f>
        <v>118.57484604452866</v>
      </c>
      <c r="Q4" s="36" t="s">
        <v>28</v>
      </c>
      <c r="R4" s="41">
        <f>ABS(N8-N4)*100</f>
        <v>32.901470334492622</v>
      </c>
      <c r="S4" t="s">
        <v>35</v>
      </c>
      <c r="U4" s="7">
        <v>380000</v>
      </c>
      <c r="V4" t="s">
        <v>29</v>
      </c>
      <c r="W4" s="17" t="s">
        <v>30</v>
      </c>
      <c r="Y4" t="s">
        <v>31</v>
      </c>
      <c r="Z4">
        <v>401</v>
      </c>
      <c r="AA4">
        <v>69</v>
      </c>
    </row>
    <row r="5" spans="1:64" ht="15.75" thickBot="1" x14ac:dyDescent="0.3">
      <c r="A5" t="s">
        <v>41</v>
      </c>
      <c r="B5" t="s">
        <v>42</v>
      </c>
      <c r="C5" s="17">
        <v>44442</v>
      </c>
      <c r="D5" s="7">
        <v>1150000</v>
      </c>
      <c r="E5" t="s">
        <v>43</v>
      </c>
      <c r="F5" t="s">
        <v>27</v>
      </c>
      <c r="G5" s="7">
        <v>1150000</v>
      </c>
      <c r="H5" s="7">
        <v>533800</v>
      </c>
      <c r="I5" s="12">
        <f>H5/G5*100</f>
        <v>46.417391304347824</v>
      </c>
      <c r="J5" s="7">
        <v>1067692</v>
      </c>
      <c r="K5" s="7">
        <v>744280</v>
      </c>
      <c r="L5" s="7">
        <f>G5-K5</f>
        <v>405720</v>
      </c>
      <c r="M5" s="7">
        <v>195769.96875</v>
      </c>
      <c r="N5" s="22">
        <f>L5/M5</f>
        <v>2.0724322662487018</v>
      </c>
      <c r="O5" s="26">
        <v>2290</v>
      </c>
      <c r="P5" s="31">
        <f>L5/O5</f>
        <v>177.17030567685589</v>
      </c>
      <c r="Q5" s="36" t="s">
        <v>44</v>
      </c>
      <c r="R5" s="41">
        <f>ABS(N8-N5)*100</f>
        <v>28.074218381871098</v>
      </c>
      <c r="S5" t="s">
        <v>35</v>
      </c>
      <c r="U5" s="7">
        <v>738943</v>
      </c>
      <c r="V5" t="s">
        <v>29</v>
      </c>
      <c r="W5" s="17" t="s">
        <v>30</v>
      </c>
      <c r="Y5" t="s">
        <v>45</v>
      </c>
      <c r="Z5">
        <v>401</v>
      </c>
      <c r="AA5">
        <v>69</v>
      </c>
    </row>
    <row r="6" spans="1:64" ht="15.75" thickTop="1" x14ac:dyDescent="0.25">
      <c r="A6" s="3"/>
      <c r="B6" s="3"/>
      <c r="C6" s="18" t="s">
        <v>46</v>
      </c>
      <c r="D6" s="8">
        <f>+SUM(D3:D5)</f>
        <v>3139000</v>
      </c>
      <c r="E6" s="3"/>
      <c r="F6" s="3"/>
      <c r="G6" s="8">
        <f>+SUM(G3:G5)</f>
        <v>3139000</v>
      </c>
      <c r="H6" s="8">
        <f>+SUM(H3:H5)</f>
        <v>1412100</v>
      </c>
      <c r="I6" s="13"/>
      <c r="J6" s="8">
        <f>+SUM(J3:J5)</f>
        <v>2954389</v>
      </c>
      <c r="K6" s="8"/>
      <c r="L6" s="8">
        <f>+SUM(L3:L5)</f>
        <v>1341266</v>
      </c>
      <c r="M6" s="8">
        <f>+SUM(M3:M5)</f>
        <v>774411.25</v>
      </c>
      <c r="N6" s="23"/>
      <c r="O6" s="27"/>
      <c r="P6" s="32">
        <f>AVERAGE(P3:P5)</f>
        <v>184.46698580286275</v>
      </c>
      <c r="Q6" s="37"/>
      <c r="R6" s="42">
        <f>ABS(N8-N7)*100</f>
        <v>5.970852870127108</v>
      </c>
      <c r="S6" s="3"/>
      <c r="T6" s="3"/>
      <c r="U6" s="8"/>
      <c r="V6" s="3"/>
      <c r="W6" s="18"/>
      <c r="X6" s="3"/>
      <c r="Y6" s="3"/>
      <c r="Z6" s="3"/>
      <c r="AA6" s="3"/>
    </row>
    <row r="7" spans="1:64" x14ac:dyDescent="0.25">
      <c r="A7" s="4"/>
      <c r="B7" s="4"/>
      <c r="C7" s="19"/>
      <c r="D7" s="9"/>
      <c r="E7" s="4"/>
      <c r="F7" s="4"/>
      <c r="G7" s="9"/>
      <c r="H7" s="9" t="s">
        <v>47</v>
      </c>
      <c r="I7" s="14">
        <f>H6/G6*100</f>
        <v>44.985664224275247</v>
      </c>
      <c r="J7" s="9"/>
      <c r="K7" s="9"/>
      <c r="L7" s="9"/>
      <c r="M7" s="46" t="s">
        <v>48</v>
      </c>
      <c r="N7" s="47">
        <f>L6/M6</f>
        <v>1.7319815537287198</v>
      </c>
      <c r="O7" s="28"/>
      <c r="P7" s="33" t="s">
        <v>49</v>
      </c>
      <c r="Q7" s="38">
        <f>STDEV(N3:N5)</f>
        <v>0.30773128288642926</v>
      </c>
      <c r="R7" s="43"/>
      <c r="S7" s="4"/>
      <c r="T7" s="4"/>
      <c r="U7" s="9"/>
      <c r="V7" s="4"/>
      <c r="W7" s="19"/>
      <c r="X7" s="4"/>
      <c r="Y7" s="4"/>
      <c r="Z7" s="4"/>
      <c r="AA7" s="4"/>
    </row>
    <row r="8" spans="1:64" x14ac:dyDescent="0.25">
      <c r="A8" s="5"/>
      <c r="B8" s="5"/>
      <c r="C8" s="20"/>
      <c r="D8" s="10"/>
      <c r="E8" s="5"/>
      <c r="F8" s="5"/>
      <c r="G8" s="10"/>
      <c r="H8" s="10" t="s">
        <v>50</v>
      </c>
      <c r="I8" s="15">
        <f>STDEV(I3:I5)</f>
        <v>4.9875694123547882</v>
      </c>
      <c r="J8" s="10"/>
      <c r="K8" s="10"/>
      <c r="L8" s="10"/>
      <c r="M8" s="10" t="s">
        <v>51</v>
      </c>
      <c r="N8" s="24">
        <f>AVERAGE(N3:N5)</f>
        <v>1.7916900824299908</v>
      </c>
      <c r="O8" s="29"/>
      <c r="P8" s="34" t="s">
        <v>52</v>
      </c>
      <c r="Q8" s="45">
        <f>AVERAGE(R3:R5)</f>
        <v>21.934313556328391</v>
      </c>
      <c r="R8" s="44" t="s">
        <v>53</v>
      </c>
      <c r="S8" s="5">
        <f>+(Q8/N8)</f>
        <v>12.242247569166562</v>
      </c>
      <c r="T8" s="5"/>
      <c r="U8" s="10"/>
      <c r="V8" s="5"/>
      <c r="W8" s="20"/>
      <c r="X8" s="5"/>
      <c r="Y8" s="5"/>
      <c r="Z8" s="5"/>
      <c r="AA8" s="5"/>
    </row>
    <row r="14" spans="1:64" x14ac:dyDescent="0.25">
      <c r="A14" s="49" t="s">
        <v>54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</row>
    <row r="15" spans="1:64" x14ac:dyDescent="0.25">
      <c r="A15" t="s">
        <v>39</v>
      </c>
      <c r="B15" t="s">
        <v>40</v>
      </c>
      <c r="C15" s="17">
        <v>44141</v>
      </c>
      <c r="D15" s="7">
        <v>2000000</v>
      </c>
      <c r="E15" t="s">
        <v>34</v>
      </c>
      <c r="F15" t="s">
        <v>27</v>
      </c>
      <c r="G15" s="7">
        <v>2000000</v>
      </c>
      <c r="H15" s="7">
        <v>1340600</v>
      </c>
      <c r="I15" s="12">
        <f>H15/G15*100</f>
        <v>67.03</v>
      </c>
      <c r="J15" s="7">
        <v>2681103</v>
      </c>
      <c r="K15" s="7">
        <v>1759904</v>
      </c>
      <c r="L15" s="7">
        <f>G15-K15</f>
        <v>240096</v>
      </c>
      <c r="M15" s="7">
        <v>639721.5546875</v>
      </c>
      <c r="N15" s="22">
        <f>L15/M15</f>
        <v>0.37531328785268991</v>
      </c>
      <c r="O15" s="26">
        <v>6086</v>
      </c>
      <c r="P15" s="31">
        <f>L15/O15</f>
        <v>39.450542228064407</v>
      </c>
      <c r="Q15" s="36" t="s">
        <v>28</v>
      </c>
      <c r="R15" s="41">
        <f>ABS(N8-N15)*100</f>
        <v>141.63767945773009</v>
      </c>
      <c r="S15" t="s">
        <v>35</v>
      </c>
      <c r="U15" s="7">
        <v>1672000</v>
      </c>
      <c r="V15" t="s">
        <v>29</v>
      </c>
      <c r="W15" s="17" t="s">
        <v>30</v>
      </c>
      <c r="Y15" t="s">
        <v>31</v>
      </c>
      <c r="Z15">
        <v>401</v>
      </c>
      <c r="AA15">
        <v>70</v>
      </c>
    </row>
  </sheetData>
  <mergeCells count="2">
    <mergeCell ref="A1:AA1"/>
    <mergeCell ref="A14:AA14"/>
  </mergeCells>
  <conditionalFormatting sqref="A15:AA15 A3:AA5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8A55A-D70F-473E-AC73-330C68F7161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2023-02-13T20:06:48Z</dcterms:created>
  <dcterms:modified xsi:type="dcterms:W3CDTF">2023-03-14T15:03:12Z</dcterms:modified>
</cp:coreProperties>
</file>