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ECF's\DONE\"/>
    </mc:Choice>
  </mc:AlternateContent>
  <xr:revisionPtr revIDLastSave="0" documentId="13_ncr:1_{817C65C7-66C4-4030-996A-4E2B7D21AD43}" xr6:coauthVersionLast="47" xr6:coauthVersionMax="47" xr10:uidLastSave="{00000000-0000-0000-0000-000000000000}"/>
  <bookViews>
    <workbookView xWindow="-120" yWindow="-120" windowWidth="29040" windowHeight="15840" xr2:uid="{392E3492-BF6A-49DB-903A-D39EF134FEE5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2" l="1"/>
  <c r="L21" i="2"/>
  <c r="N21" i="2" s="1"/>
  <c r="I22" i="2"/>
  <c r="L22" i="2"/>
  <c r="P22" i="2" s="1"/>
  <c r="I23" i="2"/>
  <c r="L23" i="2"/>
  <c r="P23" i="2" s="1"/>
  <c r="L19" i="2"/>
  <c r="P19" i="2" s="1"/>
  <c r="I19" i="2"/>
  <c r="L20" i="2"/>
  <c r="P20" i="2" s="1"/>
  <c r="I20" i="2"/>
  <c r="I3" i="2"/>
  <c r="L3" i="2"/>
  <c r="N3" i="2" s="1"/>
  <c r="I4" i="2"/>
  <c r="L4" i="2"/>
  <c r="I7" i="2"/>
  <c r="L7" i="2"/>
  <c r="P7" i="2" s="1"/>
  <c r="I8" i="2"/>
  <c r="L8" i="2"/>
  <c r="N8" i="2" s="1"/>
  <c r="I9" i="2"/>
  <c r="L9" i="2"/>
  <c r="N9" i="2" s="1"/>
  <c r="I6" i="2"/>
  <c r="L6" i="2"/>
  <c r="N6" i="2" s="1"/>
  <c r="I5" i="2"/>
  <c r="L5" i="2"/>
  <c r="P5" i="2" s="1"/>
  <c r="I18" i="2"/>
  <c r="L18" i="2"/>
  <c r="N18" i="2" s="1"/>
  <c r="D10" i="2"/>
  <c r="G10" i="2"/>
  <c r="H10" i="2"/>
  <c r="J10" i="2"/>
  <c r="M10" i="2"/>
  <c r="N22" i="2" l="1"/>
  <c r="N23" i="2"/>
  <c r="R23" i="2" s="1"/>
  <c r="P21" i="2"/>
  <c r="I11" i="2"/>
  <c r="N19" i="2"/>
  <c r="R19" i="2" s="1"/>
  <c r="N20" i="2"/>
  <c r="R20" i="2" s="1"/>
  <c r="P9" i="2"/>
  <c r="P8" i="2"/>
  <c r="N5" i="2"/>
  <c r="N7" i="2"/>
  <c r="L10" i="2"/>
  <c r="N11" i="2" s="1"/>
  <c r="P3" i="2"/>
  <c r="P18" i="2"/>
  <c r="I12" i="2"/>
  <c r="P4" i="2"/>
  <c r="N4" i="2"/>
  <c r="Q11" i="2" s="1"/>
  <c r="P6" i="2"/>
  <c r="P10" i="2" l="1"/>
  <c r="N12" i="2"/>
  <c r="R21" i="2" l="1"/>
  <c r="R22" i="2"/>
  <c r="R10" i="2"/>
  <c r="R3" i="2"/>
  <c r="R5" i="2"/>
  <c r="R9" i="2"/>
  <c r="R8" i="2"/>
  <c r="R18" i="2"/>
  <c r="R7" i="2"/>
  <c r="R6" i="2"/>
  <c r="R4" i="2"/>
  <c r="Q12" i="2" l="1"/>
  <c r="S12" i="2" s="1"/>
</calcChain>
</file>

<file path=xl/sharedStrings.xml><?xml version="1.0" encoding="utf-8"?>
<sst xmlns="http://schemas.openxmlformats.org/spreadsheetml/2006/main" count="155" uniqueCount="74">
  <si>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</si>
  <si>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</si>
  <si>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</si>
  <si>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</si>
  <si>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</si>
  <si>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</si>
  <si>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</si>
  <si>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</si>
  <si>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</si>
  <si>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</si>
  <si>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</si>
  <si>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</si>
  <si>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</si>
  <si>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</si>
  <si>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</si>
  <si>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</si>
  <si>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</si>
  <si>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</si>
  <si>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</si>
  <si>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</si>
  <si>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</si>
  <si>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</si>
  <si>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</si>
  <si>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</si>
  <si>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</si>
  <si>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</si>
  <si>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</si>
  <si>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57-008-003-10</t>
  </si>
  <si>
    <t>540 CAMPBELL</t>
  </si>
  <si>
    <t>WD</t>
  </si>
  <si>
    <t>03-ARM'S LENGTH</t>
  </si>
  <si>
    <t>WRES</t>
  </si>
  <si>
    <t>2 STORY</t>
  </si>
  <si>
    <t>No</t>
  </si>
  <si>
    <t xml:space="preserve">  /  /    </t>
  </si>
  <si>
    <t>WEST RESIDENTIAL</t>
  </si>
  <si>
    <t>57-008-006-00</t>
  </si>
  <si>
    <t>574 CAMPBELL</t>
  </si>
  <si>
    <t>1.5 STORY</t>
  </si>
  <si>
    <t>57-008-011-00</t>
  </si>
  <si>
    <t>582 CAMPBELL</t>
  </si>
  <si>
    <t>19-MULTI PARCEL ARM'S LENGTH</t>
  </si>
  <si>
    <t>1 STORY</t>
  </si>
  <si>
    <t>57-008-009-10, 57-008-007-00</t>
  </si>
  <si>
    <t>57-009-026-01</t>
  </si>
  <si>
    <t>876 PARK</t>
  </si>
  <si>
    <t>PTA</t>
  </si>
  <si>
    <t>57-150-002-00</t>
  </si>
  <si>
    <t>67 PARK</t>
  </si>
  <si>
    <t>57-400-012-10</t>
  </si>
  <si>
    <t>781 MANCHESTER</t>
  </si>
  <si>
    <t>57-400-019-00</t>
  </si>
  <si>
    <t>650 CAMPBELL</t>
  </si>
  <si>
    <t>BI-LEVEL</t>
  </si>
  <si>
    <t>57-410-013-10</t>
  </si>
  <si>
    <t>776 MANCHESTER</t>
  </si>
  <si>
    <t>57-420-023-00</t>
  </si>
  <si>
    <t>777 MANCHESTER</t>
  </si>
  <si>
    <t>57-550-014-00</t>
  </si>
  <si>
    <t>336 PARK</t>
  </si>
  <si>
    <t>57-550-015-00</t>
  </si>
  <si>
    <t>340 PARK</t>
  </si>
  <si>
    <t>57-850-017-00</t>
  </si>
  <si>
    <t>441 FREDERICK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</si>
  <si>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</si>
  <si>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</si>
  <si>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</si>
  <si>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</si>
  <si>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</si>
  <si>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</si>
  <si>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</si>
  <si>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</si>
  <si>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NOT USED</t>
  </si>
  <si>
    <t>ECF TABLE WRES WEST 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</si>
</sst>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5" borderId="0" xfId="0" applyNumberFormat="1" applyFont="1" applyFill="1"/>
    <xf numFmtId="166" fontId="2" fillId="5" borderId="0" xfId="0" applyNumberFormat="1" applyFont="1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4634D-E1EA-4222-A247-957713E6AD56}">
  <dimension ref="A1:BL23"/>
  <sheetViews>
    <sheetView tabSelected="1" view="pageBreakPreview" topLeftCell="J1" zoomScaleNormal="100" zoomScaleSheetLayoutView="100" workbookViewId="0">
      <selection activeCell="F7" sqref="F7"/>
    </sheetView>
  </sheetViews>
  <sheetFormatPr defaultRowHeight="15" x14ac:dyDescent="0.25"/>
  <cols>
    <col min="1" max="1" width="14.28515625" bestFit="1" customWidth="1"/>
    <col min="2" max="2" width="16.5703125" bestFit="1" customWidth="1"/>
    <col min="3" max="3" width="9.28515625" style="17" bestFit="1" customWidth="1"/>
    <col min="4" max="4" width="10.85546875" style="7" bestFit="1" customWidth="1"/>
    <col min="5" max="5" width="5.5703125" bestFit="1" customWidth="1"/>
    <col min="6" max="6" width="30.140625" bestFit="1" customWidth="1"/>
    <col min="7" max="7" width="10.85546875" style="7" bestFit="1" customWidth="1"/>
    <col min="8" max="8" width="12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7" style="22" bestFit="1" customWidth="1"/>
    <col min="15" max="15" width="10.140625" style="26" bestFit="1" customWidth="1"/>
    <col min="16" max="16" width="15.5703125" style="31" bestFit="1" customWidth="1"/>
    <col min="17" max="17" width="11.5703125" style="39" bestFit="1" customWidth="1"/>
    <col min="18" max="18" width="18.85546875" style="41" bestFit="1" customWidth="1"/>
    <col min="19" max="19" width="13.28515625" bestFit="1" customWidth="1"/>
    <col min="20" max="20" width="9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26.85546875" bestFit="1" customWidth="1"/>
    <col min="25" max="25" width="17.7109375" bestFit="1" customWidth="1"/>
    <col min="26" max="27" width="13.7109375" bestFit="1" customWidth="1"/>
  </cols>
  <sheetData>
    <row r="1" spans="1:64" x14ac:dyDescent="0.25">
      <c r="A1" s="49" t="s">
        <v>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64" x14ac:dyDescent="0.25">
      <c r="A2" s="1" t="s">
        <v>0</v>
      </c>
      <c r="B2" s="1" t="s">
        <v>1</v>
      </c>
      <c r="C2" s="16" t="s">
        <v>2</v>
      </c>
      <c r="D2" s="6" t="s">
        <v>3</v>
      </c>
      <c r="E2" s="1" t="s">
        <v>4</v>
      </c>
      <c r="F2" s="1" t="s">
        <v>5</v>
      </c>
      <c r="G2" s="6" t="s">
        <v>6</v>
      </c>
      <c r="H2" s="6" t="s">
        <v>7</v>
      </c>
      <c r="I2" s="11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21" t="s">
        <v>13</v>
      </c>
      <c r="O2" s="25" t="s">
        <v>14</v>
      </c>
      <c r="P2" s="30" t="s">
        <v>15</v>
      </c>
      <c r="Q2" s="35" t="s">
        <v>16</v>
      </c>
      <c r="R2" s="40" t="s">
        <v>17</v>
      </c>
      <c r="S2" s="1" t="s">
        <v>18</v>
      </c>
      <c r="T2" s="1" t="s">
        <v>19</v>
      </c>
      <c r="U2" s="6" t="s">
        <v>20</v>
      </c>
      <c r="V2" s="1" t="s">
        <v>21</v>
      </c>
      <c r="W2" s="16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27</v>
      </c>
      <c r="B3" t="s">
        <v>28</v>
      </c>
      <c r="C3" s="17">
        <v>44089</v>
      </c>
      <c r="D3" s="7">
        <v>878000</v>
      </c>
      <c r="E3" t="s">
        <v>29</v>
      </c>
      <c r="F3" t="s">
        <v>30</v>
      </c>
      <c r="G3" s="7">
        <v>878000</v>
      </c>
      <c r="H3" s="7">
        <v>444400</v>
      </c>
      <c r="I3" s="12">
        <f t="shared" ref="I3:I9" si="0">H3/G3*100</f>
        <v>50.615034168564918</v>
      </c>
      <c r="J3" s="7">
        <v>888747</v>
      </c>
      <c r="K3" s="7">
        <v>178423</v>
      </c>
      <c r="L3" s="7">
        <f t="shared" ref="L3:L9" si="1">G3-K3</f>
        <v>699577</v>
      </c>
      <c r="M3" s="7">
        <v>424581</v>
      </c>
      <c r="N3" s="22">
        <f t="shared" ref="N3:N9" si="2">L3/M3</f>
        <v>1.647687955890631</v>
      </c>
      <c r="O3" s="26">
        <v>2945</v>
      </c>
      <c r="P3" s="31">
        <f t="shared" ref="P3:P9" si="3">L3/O3</f>
        <v>237.54736842105262</v>
      </c>
      <c r="Q3" s="36" t="s">
        <v>31</v>
      </c>
      <c r="R3" s="41">
        <f>ABS(N12-N3)*100</f>
        <v>18.764383901913241</v>
      </c>
      <c r="S3" t="s">
        <v>32</v>
      </c>
      <c r="U3" s="7">
        <v>174913</v>
      </c>
      <c r="V3" t="s">
        <v>33</v>
      </c>
      <c r="W3" s="17" t="s">
        <v>34</v>
      </c>
      <c r="Y3" t="s">
        <v>35</v>
      </c>
      <c r="Z3">
        <v>401</v>
      </c>
      <c r="AA3">
        <v>85</v>
      </c>
      <c r="AL3" s="2"/>
      <c r="BC3" s="2"/>
      <c r="BE3" s="2"/>
    </row>
    <row r="4" spans="1:64" x14ac:dyDescent="0.25">
      <c r="A4" t="s">
        <v>36</v>
      </c>
      <c r="B4" t="s">
        <v>37</v>
      </c>
      <c r="C4" s="17">
        <v>44203</v>
      </c>
      <c r="D4" s="7">
        <v>500200</v>
      </c>
      <c r="E4" t="s">
        <v>29</v>
      </c>
      <c r="F4" t="s">
        <v>30</v>
      </c>
      <c r="G4" s="7">
        <v>500200</v>
      </c>
      <c r="H4" s="7">
        <v>268500</v>
      </c>
      <c r="I4" s="12">
        <f t="shared" si="0"/>
        <v>53.678528588564575</v>
      </c>
      <c r="J4" s="7">
        <v>537070</v>
      </c>
      <c r="K4" s="7">
        <v>154048</v>
      </c>
      <c r="L4" s="7">
        <f t="shared" si="1"/>
        <v>346152</v>
      </c>
      <c r="M4" s="7">
        <v>228943.21875</v>
      </c>
      <c r="N4" s="22">
        <f t="shared" si="2"/>
        <v>1.5119556800587701</v>
      </c>
      <c r="O4" s="26">
        <v>2238</v>
      </c>
      <c r="P4" s="31">
        <f t="shared" si="3"/>
        <v>154.67024128686327</v>
      </c>
      <c r="Q4" s="36" t="s">
        <v>31</v>
      </c>
      <c r="R4" s="41">
        <f>ABS(N12-N4)*100</f>
        <v>32.33761148509933</v>
      </c>
      <c r="S4" t="s">
        <v>38</v>
      </c>
      <c r="U4" s="7">
        <v>150109</v>
      </c>
      <c r="V4" t="s">
        <v>33</v>
      </c>
      <c r="W4" s="17" t="s">
        <v>34</v>
      </c>
      <c r="Y4" t="s">
        <v>35</v>
      </c>
      <c r="Z4">
        <v>401</v>
      </c>
      <c r="AA4">
        <v>76</v>
      </c>
    </row>
    <row r="5" spans="1:64" x14ac:dyDescent="0.25">
      <c r="A5" t="s">
        <v>51</v>
      </c>
      <c r="B5" t="s">
        <v>52</v>
      </c>
      <c r="C5" s="17">
        <v>44582</v>
      </c>
      <c r="D5" s="7">
        <v>424900</v>
      </c>
      <c r="E5" t="s">
        <v>29</v>
      </c>
      <c r="F5" t="s">
        <v>30</v>
      </c>
      <c r="G5" s="7">
        <v>424900</v>
      </c>
      <c r="H5" s="7">
        <v>185500</v>
      </c>
      <c r="I5" s="12">
        <f>H5/G5*100</f>
        <v>43.657331136738051</v>
      </c>
      <c r="J5" s="7">
        <v>371075</v>
      </c>
      <c r="K5" s="7">
        <v>130446</v>
      </c>
      <c r="L5" s="7">
        <f>G5-K5</f>
        <v>294454</v>
      </c>
      <c r="M5" s="7">
        <v>143830.84375</v>
      </c>
      <c r="N5" s="22">
        <f>L5/M5</f>
        <v>2.0472243110233439</v>
      </c>
      <c r="O5" s="26">
        <v>1728</v>
      </c>
      <c r="P5" s="31">
        <f>L5/O5</f>
        <v>170.40162037037038</v>
      </c>
      <c r="Q5" s="36" t="s">
        <v>31</v>
      </c>
      <c r="R5" s="41">
        <f>ABS(N12-N5)*100</f>
        <v>21.189251611358053</v>
      </c>
      <c r="S5" t="s">
        <v>53</v>
      </c>
      <c r="U5" s="7">
        <v>127372</v>
      </c>
      <c r="V5" t="s">
        <v>33</v>
      </c>
      <c r="W5" s="17" t="s">
        <v>34</v>
      </c>
      <c r="Y5" t="s">
        <v>35</v>
      </c>
      <c r="Z5">
        <v>401</v>
      </c>
      <c r="AA5">
        <v>70</v>
      </c>
    </row>
    <row r="6" spans="1:64" x14ac:dyDescent="0.25">
      <c r="A6" t="s">
        <v>49</v>
      </c>
      <c r="B6" t="s">
        <v>50</v>
      </c>
      <c r="C6" s="17">
        <v>44530</v>
      </c>
      <c r="D6" s="7">
        <v>675000</v>
      </c>
      <c r="E6" t="s">
        <v>29</v>
      </c>
      <c r="F6" t="s">
        <v>30</v>
      </c>
      <c r="G6" s="7">
        <v>675000</v>
      </c>
      <c r="H6" s="7">
        <v>313100</v>
      </c>
      <c r="I6" s="12">
        <f>H6/G6*100</f>
        <v>46.385185185185186</v>
      </c>
      <c r="J6" s="7">
        <v>626293</v>
      </c>
      <c r="K6" s="7">
        <v>130404</v>
      </c>
      <c r="L6" s="7">
        <f>G6-K6</f>
        <v>544596</v>
      </c>
      <c r="M6" s="7">
        <v>296407.0625</v>
      </c>
      <c r="N6" s="22">
        <f>L6/M6</f>
        <v>1.8373246420199587</v>
      </c>
      <c r="O6" s="26">
        <v>2236</v>
      </c>
      <c r="P6" s="31">
        <f>L6/O6</f>
        <v>243.55813953488371</v>
      </c>
      <c r="Q6" s="36" t="s">
        <v>31</v>
      </c>
      <c r="R6" s="41">
        <f>ABS(N12-N6)*100</f>
        <v>0.19928471101953171</v>
      </c>
      <c r="S6" t="s">
        <v>32</v>
      </c>
      <c r="U6" s="7">
        <v>129343</v>
      </c>
      <c r="V6" t="s">
        <v>33</v>
      </c>
      <c r="W6" s="17" t="s">
        <v>34</v>
      </c>
      <c r="Y6" t="s">
        <v>35</v>
      </c>
      <c r="Z6">
        <v>401</v>
      </c>
      <c r="AA6">
        <v>81</v>
      </c>
    </row>
    <row r="7" spans="1:64" x14ac:dyDescent="0.25">
      <c r="A7" t="s">
        <v>39</v>
      </c>
      <c r="B7" t="s">
        <v>40</v>
      </c>
      <c r="C7" s="17">
        <v>44418</v>
      </c>
      <c r="D7" s="7">
        <v>1000000</v>
      </c>
      <c r="E7" t="s">
        <v>29</v>
      </c>
      <c r="F7" t="s">
        <v>41</v>
      </c>
      <c r="G7" s="7">
        <v>1000000</v>
      </c>
      <c r="H7" s="7">
        <v>476100</v>
      </c>
      <c r="I7" s="12">
        <f>H7/G7*100</f>
        <v>47.61</v>
      </c>
      <c r="J7" s="7">
        <v>952135</v>
      </c>
      <c r="K7" s="7">
        <v>786252</v>
      </c>
      <c r="L7" s="7">
        <f>G7-K7</f>
        <v>213748</v>
      </c>
      <c r="M7" s="7">
        <v>99153.015625</v>
      </c>
      <c r="N7" s="22">
        <f>L7/M7</f>
        <v>2.155738770552396</v>
      </c>
      <c r="O7" s="26">
        <v>1704</v>
      </c>
      <c r="P7" s="31">
        <f>L7/O7</f>
        <v>125.43896713615024</v>
      </c>
      <c r="Q7" s="36" t="s">
        <v>31</v>
      </c>
      <c r="R7" s="41">
        <f>ABS(N12-N7)*100</f>
        <v>32.040697564263269</v>
      </c>
      <c r="S7" t="s">
        <v>42</v>
      </c>
      <c r="U7" s="7">
        <v>785355</v>
      </c>
      <c r="V7" t="s">
        <v>33</v>
      </c>
      <c r="W7" s="17" t="s">
        <v>34</v>
      </c>
      <c r="X7" t="s">
        <v>43</v>
      </c>
      <c r="Y7" t="s">
        <v>35</v>
      </c>
      <c r="Z7">
        <v>401</v>
      </c>
      <c r="AA7">
        <v>43</v>
      </c>
    </row>
    <row r="8" spans="1:64" x14ac:dyDescent="0.25">
      <c r="A8" t="s">
        <v>44</v>
      </c>
      <c r="B8" t="s">
        <v>45</v>
      </c>
      <c r="C8" s="17">
        <v>44281</v>
      </c>
      <c r="D8" s="7">
        <v>270000</v>
      </c>
      <c r="E8" t="s">
        <v>46</v>
      </c>
      <c r="F8" t="s">
        <v>30</v>
      </c>
      <c r="G8" s="7">
        <v>270000</v>
      </c>
      <c r="H8" s="7">
        <v>128200</v>
      </c>
      <c r="I8" s="12">
        <f t="shared" si="0"/>
        <v>47.481481481481481</v>
      </c>
      <c r="J8" s="7">
        <v>256394</v>
      </c>
      <c r="K8" s="7">
        <v>141636</v>
      </c>
      <c r="L8" s="7">
        <f t="shared" si="1"/>
        <v>128364</v>
      </c>
      <c r="M8" s="7">
        <v>68594.140625</v>
      </c>
      <c r="N8" s="22">
        <f t="shared" si="2"/>
        <v>1.8713551745149515</v>
      </c>
      <c r="O8" s="26">
        <v>588</v>
      </c>
      <c r="P8" s="31">
        <f t="shared" si="3"/>
        <v>218.30612244897958</v>
      </c>
      <c r="Q8" s="36" t="s">
        <v>31</v>
      </c>
      <c r="R8" s="41">
        <f>ABS(N12-N8)*100</f>
        <v>3.6023379605188088</v>
      </c>
      <c r="S8" t="s">
        <v>42</v>
      </c>
      <c r="U8" s="7">
        <v>141636</v>
      </c>
      <c r="V8" t="s">
        <v>33</v>
      </c>
      <c r="W8" s="17" t="s">
        <v>34</v>
      </c>
      <c r="Y8" t="s">
        <v>35</v>
      </c>
      <c r="Z8">
        <v>401</v>
      </c>
      <c r="AA8">
        <v>65</v>
      </c>
    </row>
    <row r="9" spans="1:64" ht="15.75" thickBot="1" x14ac:dyDescent="0.3">
      <c r="A9" t="s">
        <v>47</v>
      </c>
      <c r="B9" t="s">
        <v>48</v>
      </c>
      <c r="C9" s="17">
        <v>44300</v>
      </c>
      <c r="D9" s="7">
        <v>265000</v>
      </c>
      <c r="E9" t="s">
        <v>29</v>
      </c>
      <c r="F9" t="s">
        <v>30</v>
      </c>
      <c r="G9" s="7">
        <v>265000</v>
      </c>
      <c r="H9" s="7">
        <v>127200</v>
      </c>
      <c r="I9" s="12">
        <f t="shared" si="0"/>
        <v>48</v>
      </c>
      <c r="J9" s="7">
        <v>254314</v>
      </c>
      <c r="K9" s="7">
        <v>80805</v>
      </c>
      <c r="L9" s="7">
        <f t="shared" si="1"/>
        <v>184195</v>
      </c>
      <c r="M9" s="7">
        <v>103711.296875</v>
      </c>
      <c r="N9" s="22">
        <f t="shared" si="2"/>
        <v>1.7760360303082943</v>
      </c>
      <c r="O9" s="26">
        <v>1086</v>
      </c>
      <c r="P9" s="31">
        <f t="shared" si="3"/>
        <v>169.60865561694291</v>
      </c>
      <c r="Q9" s="36" t="s">
        <v>31</v>
      </c>
      <c r="R9" s="41">
        <f>ABS(N12-N9)*100</f>
        <v>5.9295764601469125</v>
      </c>
      <c r="S9" t="s">
        <v>38</v>
      </c>
      <c r="U9" s="7">
        <v>80805</v>
      </c>
      <c r="V9" t="s">
        <v>33</v>
      </c>
      <c r="W9" s="17" t="s">
        <v>34</v>
      </c>
      <c r="Y9" t="s">
        <v>35</v>
      </c>
      <c r="Z9">
        <v>401</v>
      </c>
      <c r="AA9">
        <v>75</v>
      </c>
    </row>
    <row r="10" spans="1:64" ht="15.75" thickTop="1" x14ac:dyDescent="0.25">
      <c r="A10" s="3"/>
      <c r="B10" s="3"/>
      <c r="C10" s="18" t="s">
        <v>64</v>
      </c>
      <c r="D10" s="8">
        <f>+SUM(D3:D9)</f>
        <v>4013100</v>
      </c>
      <c r="E10" s="3"/>
      <c r="F10" s="3"/>
      <c r="G10" s="8">
        <f>+SUM(G3:G9)</f>
        <v>4013100</v>
      </c>
      <c r="H10" s="8">
        <f>+SUM(H3:H9)</f>
        <v>1943000</v>
      </c>
      <c r="I10" s="13"/>
      <c r="J10" s="8">
        <f>+SUM(J3:J9)</f>
        <v>3886028</v>
      </c>
      <c r="K10" s="8"/>
      <c r="L10" s="8">
        <f>+SUM(L3:L9)</f>
        <v>2411086</v>
      </c>
      <c r="M10" s="8">
        <f>+SUM(M3:M9)</f>
        <v>1365220.578125</v>
      </c>
      <c r="N10" s="23"/>
      <c r="O10" s="27"/>
      <c r="P10" s="32">
        <f>AVERAGE(P3:P9)</f>
        <v>188.50444497360613</v>
      </c>
      <c r="Q10" s="37"/>
      <c r="R10" s="42">
        <f>ABS(N12-N11)*100</f>
        <v>6.9253815546607145</v>
      </c>
      <c r="S10" s="3"/>
      <c r="T10" s="3"/>
      <c r="U10" s="8"/>
      <c r="V10" s="3"/>
      <c r="W10" s="18"/>
      <c r="X10" s="3"/>
      <c r="Y10" s="3"/>
      <c r="Z10" s="3"/>
      <c r="AA10" s="3"/>
    </row>
    <row r="11" spans="1:64" x14ac:dyDescent="0.25">
      <c r="A11" s="4"/>
      <c r="B11" s="4"/>
      <c r="C11" s="19"/>
      <c r="D11" s="9"/>
      <c r="E11" s="4"/>
      <c r="F11" s="4"/>
      <c r="G11" s="9"/>
      <c r="H11" s="9" t="s">
        <v>65</v>
      </c>
      <c r="I11" s="14">
        <f>H10/G10*100</f>
        <v>48.416436171538216</v>
      </c>
      <c r="J11" s="9"/>
      <c r="K11" s="9"/>
      <c r="L11" s="9"/>
      <c r="M11" s="46" t="s">
        <v>66</v>
      </c>
      <c r="N11" s="47">
        <f>L10/M10</f>
        <v>1.7660779793631562</v>
      </c>
      <c r="O11" s="28"/>
      <c r="P11" s="33" t="s">
        <v>67</v>
      </c>
      <c r="Q11" s="38">
        <f>STDEV(N3:N9)</f>
        <v>0.22066529459070919</v>
      </c>
      <c r="R11" s="43"/>
      <c r="S11" s="4"/>
      <c r="T11" s="4"/>
      <c r="U11" s="9"/>
      <c r="V11" s="4"/>
      <c r="W11" s="19"/>
      <c r="X11" s="4"/>
      <c r="Y11" s="4"/>
      <c r="Z11" s="4"/>
      <c r="AA11" s="4"/>
    </row>
    <row r="12" spans="1:64" x14ac:dyDescent="0.25">
      <c r="A12" s="5"/>
      <c r="B12" s="5"/>
      <c r="C12" s="20"/>
      <c r="D12" s="10"/>
      <c r="E12" s="5"/>
      <c r="F12" s="5"/>
      <c r="G12" s="10"/>
      <c r="H12" s="10" t="s">
        <v>68</v>
      </c>
      <c r="I12" s="15">
        <f>STDEV(I3:I9)</f>
        <v>3.1801551087370825</v>
      </c>
      <c r="J12" s="10"/>
      <c r="K12" s="10"/>
      <c r="L12" s="10"/>
      <c r="M12" s="10" t="s">
        <v>69</v>
      </c>
      <c r="N12" s="24">
        <f>AVERAGE(N3:N9)</f>
        <v>1.8353317949097634</v>
      </c>
      <c r="O12" s="29"/>
      <c r="P12" s="34" t="s">
        <v>70</v>
      </c>
      <c r="Q12" s="45">
        <f>AVERAGE(R3:R9)</f>
        <v>16.294734813474165</v>
      </c>
      <c r="R12" s="44" t="s">
        <v>71</v>
      </c>
      <c r="S12" s="5">
        <f>+(Q12/N12)</f>
        <v>8.8783591384768208</v>
      </c>
      <c r="T12" s="5"/>
      <c r="U12" s="10"/>
      <c r="V12" s="5"/>
      <c r="W12" s="20"/>
      <c r="X12" s="5"/>
      <c r="Y12" s="5"/>
      <c r="Z12" s="5"/>
      <c r="AA12" s="5"/>
    </row>
    <row r="17" spans="1:27" x14ac:dyDescent="0.25">
      <c r="A17" s="48" t="s">
        <v>72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</row>
    <row r="18" spans="1:27" x14ac:dyDescent="0.25">
      <c r="A18" t="s">
        <v>60</v>
      </c>
      <c r="B18" t="s">
        <v>61</v>
      </c>
      <c r="C18" s="17">
        <v>44174</v>
      </c>
      <c r="D18" s="7">
        <v>310000</v>
      </c>
      <c r="E18" t="s">
        <v>29</v>
      </c>
      <c r="F18" t="s">
        <v>30</v>
      </c>
      <c r="G18" s="7">
        <v>310000</v>
      </c>
      <c r="H18" s="7">
        <v>207200</v>
      </c>
      <c r="I18" s="12">
        <f>H18/G18*100</f>
        <v>66.838709677419345</v>
      </c>
      <c r="J18" s="7">
        <v>414346</v>
      </c>
      <c r="K18" s="7">
        <v>195338</v>
      </c>
      <c r="L18" s="7">
        <f>G18-K18</f>
        <v>114662</v>
      </c>
      <c r="M18" s="7">
        <v>130907.34765625</v>
      </c>
      <c r="N18" s="22">
        <f>L18/M18</f>
        <v>0.87590194173891056</v>
      </c>
      <c r="O18" s="26">
        <v>1061</v>
      </c>
      <c r="P18" s="31">
        <f>L18/O18</f>
        <v>108.06974552309143</v>
      </c>
      <c r="Q18" s="36" t="s">
        <v>31</v>
      </c>
      <c r="R18" s="41">
        <f>ABS(N12-N18)*100</f>
        <v>95.942985317085288</v>
      </c>
      <c r="S18" t="s">
        <v>42</v>
      </c>
      <c r="U18" s="7">
        <v>195338</v>
      </c>
      <c r="V18" t="s">
        <v>33</v>
      </c>
      <c r="W18" s="17" t="s">
        <v>34</v>
      </c>
      <c r="Y18" t="s">
        <v>35</v>
      </c>
      <c r="Z18">
        <v>401</v>
      </c>
      <c r="AA18">
        <v>75</v>
      </c>
    </row>
    <row r="19" spans="1:27" x14ac:dyDescent="0.25">
      <c r="A19" t="s">
        <v>58</v>
      </c>
      <c r="B19" t="s">
        <v>59</v>
      </c>
      <c r="C19" s="17">
        <v>44174</v>
      </c>
      <c r="D19" s="7">
        <v>490000</v>
      </c>
      <c r="E19" t="s">
        <v>29</v>
      </c>
      <c r="F19" t="s">
        <v>30</v>
      </c>
      <c r="G19" s="7">
        <v>490000</v>
      </c>
      <c r="H19" s="7">
        <v>323900</v>
      </c>
      <c r="I19" s="12">
        <f t="shared" ref="I19" si="4">H19/G19*100</f>
        <v>66.102040816326536</v>
      </c>
      <c r="J19" s="7">
        <v>647878</v>
      </c>
      <c r="K19" s="7">
        <v>178481</v>
      </c>
      <c r="L19" s="7">
        <f t="shared" ref="L19" si="5">G19-K19</f>
        <v>311519</v>
      </c>
      <c r="M19" s="7">
        <v>280572.03125</v>
      </c>
      <c r="N19" s="22">
        <f t="shared" ref="N19" si="6">L19/M19</f>
        <v>1.1102995498593553</v>
      </c>
      <c r="O19" s="26">
        <v>2640</v>
      </c>
      <c r="P19" s="31">
        <f t="shared" ref="P19" si="7">L19/O19</f>
        <v>117.99962121212121</v>
      </c>
      <c r="Q19" s="36" t="s">
        <v>31</v>
      </c>
      <c r="R19" s="41">
        <f>ABS(N26-N19)*100</f>
        <v>111.02995498593553</v>
      </c>
      <c r="S19" t="s">
        <v>42</v>
      </c>
      <c r="U19" s="7">
        <v>178481</v>
      </c>
      <c r="V19" t="s">
        <v>33</v>
      </c>
      <c r="W19" s="17" t="s">
        <v>34</v>
      </c>
      <c r="Y19" t="s">
        <v>35</v>
      </c>
      <c r="Z19">
        <v>401</v>
      </c>
      <c r="AA19">
        <v>74</v>
      </c>
    </row>
    <row r="20" spans="1:27" x14ac:dyDescent="0.25">
      <c r="A20" t="s">
        <v>62</v>
      </c>
      <c r="B20" t="s">
        <v>63</v>
      </c>
      <c r="C20" s="17">
        <v>44547</v>
      </c>
      <c r="D20" s="7">
        <v>200000</v>
      </c>
      <c r="E20" t="s">
        <v>29</v>
      </c>
      <c r="F20" t="s">
        <v>30</v>
      </c>
      <c r="G20" s="7">
        <v>200000</v>
      </c>
      <c r="H20" s="7">
        <v>79000</v>
      </c>
      <c r="I20" s="12">
        <f>H20/G20*100</f>
        <v>39.5</v>
      </c>
      <c r="J20" s="7">
        <v>158011</v>
      </c>
      <c r="K20" s="7">
        <v>87177</v>
      </c>
      <c r="L20" s="7">
        <f>G20-K20</f>
        <v>112823</v>
      </c>
      <c r="M20" s="7">
        <v>42339.51171875</v>
      </c>
      <c r="N20" s="22">
        <f>L20/M20</f>
        <v>2.6647213305021769</v>
      </c>
      <c r="O20" s="26">
        <v>3588</v>
      </c>
      <c r="P20" s="31">
        <f>L20/O20</f>
        <v>31.444537346711261</v>
      </c>
      <c r="Q20" s="36" t="s">
        <v>31</v>
      </c>
      <c r="R20" s="41">
        <f>ABS(N26-N20)*100</f>
        <v>266.47213305021768</v>
      </c>
      <c r="S20" t="s">
        <v>32</v>
      </c>
      <c r="U20" s="7">
        <v>87177</v>
      </c>
      <c r="V20" t="s">
        <v>33</v>
      </c>
      <c r="W20" s="17" t="s">
        <v>34</v>
      </c>
      <c r="Y20" t="s">
        <v>35</v>
      </c>
      <c r="Z20">
        <v>402</v>
      </c>
      <c r="AA20">
        <v>30</v>
      </c>
    </row>
    <row r="21" spans="1:27" x14ac:dyDescent="0.25">
      <c r="A21" t="s">
        <v>49</v>
      </c>
      <c r="B21" t="s">
        <v>50</v>
      </c>
      <c r="C21" s="17">
        <v>44159</v>
      </c>
      <c r="D21" s="7">
        <v>520000</v>
      </c>
      <c r="E21" t="s">
        <v>29</v>
      </c>
      <c r="F21" t="s">
        <v>30</v>
      </c>
      <c r="G21" s="7">
        <v>520000</v>
      </c>
      <c r="H21" s="7">
        <v>313100</v>
      </c>
      <c r="I21" s="12">
        <f>H21/G21*100</f>
        <v>60.21153846153846</v>
      </c>
      <c r="J21" s="7">
        <v>626293</v>
      </c>
      <c r="K21" s="7">
        <v>130404</v>
      </c>
      <c r="L21" s="7">
        <f>G21-K21</f>
        <v>389596</v>
      </c>
      <c r="M21" s="7">
        <v>296407.0625</v>
      </c>
      <c r="N21" s="22">
        <f>L21/M21</f>
        <v>1.3143951318636342</v>
      </c>
      <c r="O21" s="26">
        <v>2236</v>
      </c>
      <c r="P21" s="31">
        <f>L21/O21</f>
        <v>174.23792486583184</v>
      </c>
      <c r="Q21" s="36" t="s">
        <v>31</v>
      </c>
      <c r="R21" s="41">
        <f>ABS(N12-N21)*100</f>
        <v>52.093666304612917</v>
      </c>
      <c r="S21" t="s">
        <v>32</v>
      </c>
      <c r="U21" s="7">
        <v>129343</v>
      </c>
      <c r="V21" t="s">
        <v>33</v>
      </c>
      <c r="W21" s="17" t="s">
        <v>34</v>
      </c>
      <c r="Y21" t="s">
        <v>35</v>
      </c>
      <c r="Z21">
        <v>401</v>
      </c>
      <c r="AA21">
        <v>81</v>
      </c>
    </row>
    <row r="22" spans="1:27" x14ac:dyDescent="0.25">
      <c r="A22" t="s">
        <v>54</v>
      </c>
      <c r="B22" t="s">
        <v>55</v>
      </c>
      <c r="C22" s="17">
        <v>44027</v>
      </c>
      <c r="D22" s="7">
        <v>369500</v>
      </c>
      <c r="E22" t="s">
        <v>29</v>
      </c>
      <c r="F22" t="s">
        <v>30</v>
      </c>
      <c r="G22" s="7">
        <v>369500</v>
      </c>
      <c r="H22" s="7">
        <v>219500</v>
      </c>
      <c r="I22" s="12">
        <f>H22/G22*100</f>
        <v>59.404600811907983</v>
      </c>
      <c r="J22" s="7">
        <v>438956</v>
      </c>
      <c r="K22" s="7">
        <v>134480</v>
      </c>
      <c r="L22" s="7">
        <f>G22-K22</f>
        <v>235020</v>
      </c>
      <c r="M22" s="7">
        <v>181994.015625</v>
      </c>
      <c r="N22" s="22">
        <f>L22/M22</f>
        <v>1.2913611427985656</v>
      </c>
      <c r="O22" s="26">
        <v>1470</v>
      </c>
      <c r="P22" s="31">
        <f>L22/O22</f>
        <v>159.87755102040816</v>
      </c>
      <c r="Q22" s="36" t="s">
        <v>31</v>
      </c>
      <c r="R22" s="41">
        <f>ABS(N12-N22)*100</f>
        <v>54.397065211119781</v>
      </c>
      <c r="S22" t="s">
        <v>42</v>
      </c>
      <c r="U22" s="7">
        <v>129251</v>
      </c>
      <c r="V22" t="s">
        <v>33</v>
      </c>
      <c r="W22" s="17" t="s">
        <v>34</v>
      </c>
      <c r="Y22" t="s">
        <v>35</v>
      </c>
      <c r="Z22">
        <v>401</v>
      </c>
      <c r="AA22">
        <v>70</v>
      </c>
    </row>
    <row r="23" spans="1:27" x14ac:dyDescent="0.25">
      <c r="A23" t="s">
        <v>56</v>
      </c>
      <c r="B23" t="s">
        <v>57</v>
      </c>
      <c r="C23" s="17">
        <v>44014</v>
      </c>
      <c r="D23" s="7">
        <v>435000</v>
      </c>
      <c r="E23" t="s">
        <v>29</v>
      </c>
      <c r="F23" t="s">
        <v>30</v>
      </c>
      <c r="G23" s="7">
        <v>435000</v>
      </c>
      <c r="H23" s="7">
        <v>252900</v>
      </c>
      <c r="I23" s="12">
        <f t="shared" ref="I23" si="8">H23/G23*100</f>
        <v>58.137931034482762</v>
      </c>
      <c r="J23" s="7">
        <v>505897</v>
      </c>
      <c r="K23" s="7">
        <v>124212</v>
      </c>
      <c r="L23" s="7">
        <f t="shared" ref="L23" si="9">G23-K23</f>
        <v>310788</v>
      </c>
      <c r="M23" s="7">
        <v>228144.046875</v>
      </c>
      <c r="N23" s="22">
        <f t="shared" ref="N23" si="10">L23/M23</f>
        <v>1.3622446180692174</v>
      </c>
      <c r="O23" s="26">
        <v>2306</v>
      </c>
      <c r="P23" s="31">
        <f t="shared" ref="P23" si="11">L23/O23</f>
        <v>134.77363399826538</v>
      </c>
      <c r="Q23" s="36" t="s">
        <v>31</v>
      </c>
      <c r="R23" s="41">
        <f>ABS(N26-N23)*100</f>
        <v>136.22446180692174</v>
      </c>
      <c r="S23" t="s">
        <v>32</v>
      </c>
      <c r="U23" s="7">
        <v>122094</v>
      </c>
      <c r="V23" t="s">
        <v>33</v>
      </c>
      <c r="W23" s="17" t="s">
        <v>34</v>
      </c>
      <c r="Y23" t="s">
        <v>35</v>
      </c>
      <c r="Z23">
        <v>401</v>
      </c>
      <c r="AA23">
        <v>69</v>
      </c>
    </row>
  </sheetData>
  <mergeCells count="2">
    <mergeCell ref="A17:AA17"/>
    <mergeCell ref="A1:AA1"/>
  </mergeCells>
  <conditionalFormatting sqref="A3:AA9 A18:AA23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9D511-DA65-4C5E-BD04-329872EE5C6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2023-02-10T20:23:10Z</dcterms:created>
  <dcterms:modified xsi:type="dcterms:W3CDTF">2023-03-14T15:12:30Z</dcterms:modified>
</cp:coreProperties>
</file>