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E0013F3E-11F4-4E83-8ED5-F8FECB96FD07}" xr6:coauthVersionLast="47" xr6:coauthVersionMax="47" xr10:uidLastSave="{00000000-0000-0000-0000-000000000000}"/>
  <bookViews>
    <workbookView xWindow="-120" yWindow="-120" windowWidth="29040" windowHeight="15840" xr2:uid="{BA6FE0CE-EB40-4472-BCFE-048939AA3625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I4" i="2"/>
  <c r="L4" i="2"/>
  <c r="N4" i="2" s="1"/>
  <c r="I5" i="2"/>
  <c r="L5" i="2"/>
  <c r="N5" i="2" s="1"/>
  <c r="I6" i="2"/>
  <c r="I11" i="2" s="1"/>
  <c r="L6" i="2"/>
  <c r="P6" i="2" s="1"/>
  <c r="I7" i="2"/>
  <c r="L7" i="2"/>
  <c r="P7" i="2" s="1"/>
  <c r="I8" i="2"/>
  <c r="L8" i="2"/>
  <c r="N8" i="2" s="1"/>
  <c r="D9" i="2"/>
  <c r="G9" i="2"/>
  <c r="H9" i="2"/>
  <c r="I10" i="2" s="1"/>
  <c r="J9" i="2"/>
  <c r="M9" i="2"/>
  <c r="N7" i="2" l="1"/>
  <c r="P8" i="2"/>
  <c r="P4" i="2"/>
  <c r="P3" i="2"/>
  <c r="N6" i="2"/>
  <c r="N11" i="2"/>
  <c r="Q10" i="2"/>
  <c r="L9" i="2"/>
  <c r="N10" i="2" s="1"/>
  <c r="P5" i="2"/>
  <c r="P9" i="2" s="1"/>
  <c r="R5" i="2" l="1"/>
  <c r="R3" i="2"/>
  <c r="R7" i="2"/>
  <c r="R9" i="2"/>
  <c r="R6" i="2"/>
  <c r="R4" i="2"/>
  <c r="R8" i="2"/>
  <c r="Q11" i="2" l="1"/>
  <c r="S11" i="2" s="1"/>
</calcChain>
</file>

<file path=xl/sharedStrings.xml><?xml version="1.0" encoding="utf-8"?>
<sst xmlns="http://schemas.openxmlformats.org/spreadsheetml/2006/main" count="90" uniqueCount="50">
  <si>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</si>
  <si>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</si>
  <si>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</si>
  <si>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</si>
  <si>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</si>
  <si>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</si>
  <si>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</si>
  <si>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</si>
  <si>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</si>
  <si>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</si>
  <si>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</si>
  <si>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</si>
  <si>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</si>
  <si>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</si>
  <si>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</si>
  <si>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</si>
  <si>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</si>
  <si>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</si>
  <si>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</si>
  <si>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</si>
  <si>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</si>
  <si>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</si>
  <si>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</si>
  <si>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</si>
  <si>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</si>
  <si>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</si>
  <si>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</si>
  <si>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57-030-001-00</t>
  </si>
  <si>
    <t>842 LAKE</t>
  </si>
  <si>
    <t>WD</t>
  </si>
  <si>
    <t>03-ARM'S LENGTH</t>
  </si>
  <si>
    <t>030</t>
  </si>
  <si>
    <t>1 STORY</t>
  </si>
  <si>
    <t>No</t>
  </si>
  <si>
    <t xml:space="preserve">  /  /    </t>
  </si>
  <si>
    <t>CONDO ABOVE AVG</t>
  </si>
  <si>
    <t>57-030-002-00</t>
  </si>
  <si>
    <t>57-030-003-00</t>
  </si>
  <si>
    <t>57-030-004-00</t>
  </si>
  <si>
    <t>57-030-007-01</t>
  </si>
  <si>
    <t>57-030-008-01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</si>
  <si>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</si>
  <si>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</si>
  <si>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</si>
  <si>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</si>
  <si>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</si>
  <si>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</si>
  <si>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</si>
  <si>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</si>
  <si>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030 ARROWHEAD CONDO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</si>
</sst>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222F-7F0B-493C-B476-52156D005BB0}">
  <dimension ref="A1:BL11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16.7109375" bestFit="1" customWidth="1"/>
    <col min="7" max="7" width="10.14062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8.85546875" bestFit="1" customWidth="1"/>
    <col min="26" max="27" width="13.7109375" bestFit="1" customWidth="1"/>
  </cols>
  <sheetData>
    <row r="1" spans="1:64" x14ac:dyDescent="0.2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44106</v>
      </c>
      <c r="D3" s="7">
        <v>135000</v>
      </c>
      <c r="E3" t="s">
        <v>29</v>
      </c>
      <c r="F3" t="s">
        <v>30</v>
      </c>
      <c r="G3" s="7">
        <v>135000</v>
      </c>
      <c r="H3" s="7">
        <v>71600</v>
      </c>
      <c r="I3" s="12">
        <f t="shared" ref="I3:I8" si="0">H3/G3*100</f>
        <v>53.037037037037038</v>
      </c>
      <c r="J3" s="7">
        <v>143122</v>
      </c>
      <c r="K3" s="7">
        <v>63900</v>
      </c>
      <c r="L3" s="7">
        <f t="shared" ref="L3:L8" si="1">G3-K3</f>
        <v>71100</v>
      </c>
      <c r="M3" s="7">
        <v>41651.9453125</v>
      </c>
      <c r="N3" s="22">
        <f t="shared" ref="N3:N8" si="2">L3/M3</f>
        <v>1.7070031055347243</v>
      </c>
      <c r="O3" s="26">
        <v>431</v>
      </c>
      <c r="P3" s="31">
        <f t="shared" ref="P3:P8" si="3">L3/O3</f>
        <v>164.96519721577727</v>
      </c>
      <c r="Q3" s="36" t="s">
        <v>31</v>
      </c>
      <c r="R3" s="41">
        <f>ABS(N11-N3)*100</f>
        <v>20.143906966175852</v>
      </c>
      <c r="S3" t="s">
        <v>32</v>
      </c>
      <c r="U3" s="7">
        <v>63900</v>
      </c>
      <c r="V3" t="s">
        <v>33</v>
      </c>
      <c r="W3" s="17" t="s">
        <v>34</v>
      </c>
      <c r="Y3" t="s">
        <v>35</v>
      </c>
      <c r="Z3">
        <v>407</v>
      </c>
      <c r="AA3">
        <v>79</v>
      </c>
      <c r="AL3" s="2"/>
      <c r="BC3" s="2"/>
      <c r="BE3" s="2"/>
    </row>
    <row r="4" spans="1:64" x14ac:dyDescent="0.25">
      <c r="A4" t="s">
        <v>36</v>
      </c>
      <c r="B4" t="s">
        <v>28</v>
      </c>
      <c r="C4" s="17">
        <v>44194</v>
      </c>
      <c r="D4" s="7">
        <v>117500</v>
      </c>
      <c r="E4" t="s">
        <v>29</v>
      </c>
      <c r="F4" t="s">
        <v>30</v>
      </c>
      <c r="G4" s="7">
        <v>117500</v>
      </c>
      <c r="H4" s="7">
        <v>63700</v>
      </c>
      <c r="I4" s="12">
        <f t="shared" si="0"/>
        <v>54.212765957446805</v>
      </c>
      <c r="J4" s="7">
        <v>127351</v>
      </c>
      <c r="K4" s="7">
        <v>63900</v>
      </c>
      <c r="L4" s="7">
        <f t="shared" si="1"/>
        <v>53600</v>
      </c>
      <c r="M4" s="7">
        <v>33360.1484375</v>
      </c>
      <c r="N4" s="22">
        <f t="shared" si="2"/>
        <v>1.6067074791474389</v>
      </c>
      <c r="O4" s="26">
        <v>260</v>
      </c>
      <c r="P4" s="31">
        <f t="shared" si="3"/>
        <v>206.15384615384616</v>
      </c>
      <c r="Q4" s="36" t="s">
        <v>31</v>
      </c>
      <c r="R4" s="41">
        <f>ABS(N11-N4)*100</f>
        <v>30.17346960490439</v>
      </c>
      <c r="S4" t="s">
        <v>32</v>
      </c>
      <c r="U4" s="7">
        <v>63900</v>
      </c>
      <c r="V4" t="s">
        <v>33</v>
      </c>
      <c r="W4" s="17" t="s">
        <v>34</v>
      </c>
      <c r="Y4" t="s">
        <v>35</v>
      </c>
      <c r="Z4">
        <v>407</v>
      </c>
      <c r="AA4">
        <v>87</v>
      </c>
    </row>
    <row r="5" spans="1:64" x14ac:dyDescent="0.25">
      <c r="A5" t="s">
        <v>37</v>
      </c>
      <c r="B5" t="s">
        <v>28</v>
      </c>
      <c r="C5" s="17">
        <v>44195</v>
      </c>
      <c r="D5" s="7">
        <v>125000</v>
      </c>
      <c r="E5" t="s">
        <v>29</v>
      </c>
      <c r="F5" t="s">
        <v>30</v>
      </c>
      <c r="G5" s="7">
        <v>125000</v>
      </c>
      <c r="H5" s="7">
        <v>63700</v>
      </c>
      <c r="I5" s="12">
        <f t="shared" si="0"/>
        <v>50.960000000000008</v>
      </c>
      <c r="J5" s="7">
        <v>127351</v>
      </c>
      <c r="K5" s="7">
        <v>63900</v>
      </c>
      <c r="L5" s="7">
        <f t="shared" si="1"/>
        <v>61100</v>
      </c>
      <c r="M5" s="7">
        <v>33360.1484375</v>
      </c>
      <c r="N5" s="22">
        <f t="shared" si="2"/>
        <v>1.8315266226848606</v>
      </c>
      <c r="O5" s="26">
        <v>260</v>
      </c>
      <c r="P5" s="31">
        <f t="shared" si="3"/>
        <v>235</v>
      </c>
      <c r="Q5" s="36" t="s">
        <v>31</v>
      </c>
      <c r="R5" s="41">
        <f>ABS(N11-N5)*100</f>
        <v>7.6915552511622298</v>
      </c>
      <c r="S5" t="s">
        <v>32</v>
      </c>
      <c r="U5" s="7">
        <v>63900</v>
      </c>
      <c r="V5" t="s">
        <v>33</v>
      </c>
      <c r="W5" s="17" t="s">
        <v>34</v>
      </c>
      <c r="Y5" t="s">
        <v>35</v>
      </c>
      <c r="Z5">
        <v>407</v>
      </c>
      <c r="AA5">
        <v>87</v>
      </c>
    </row>
    <row r="6" spans="1:64" x14ac:dyDescent="0.25">
      <c r="A6" t="s">
        <v>38</v>
      </c>
      <c r="B6" t="s">
        <v>28</v>
      </c>
      <c r="C6" s="17">
        <v>44113</v>
      </c>
      <c r="D6" s="7">
        <v>119000</v>
      </c>
      <c r="E6" t="s">
        <v>29</v>
      </c>
      <c r="F6" t="s">
        <v>30</v>
      </c>
      <c r="G6" s="7">
        <v>119000</v>
      </c>
      <c r="H6" s="7">
        <v>63700</v>
      </c>
      <c r="I6" s="12">
        <f t="shared" si="0"/>
        <v>53.529411764705884</v>
      </c>
      <c r="J6" s="7">
        <v>127351</v>
      </c>
      <c r="K6" s="7">
        <v>63900</v>
      </c>
      <c r="L6" s="7">
        <f t="shared" si="1"/>
        <v>55100</v>
      </c>
      <c r="M6" s="7">
        <v>33360.1484375</v>
      </c>
      <c r="N6" s="22">
        <f t="shared" si="2"/>
        <v>1.6516713078549232</v>
      </c>
      <c r="O6" s="26">
        <v>260</v>
      </c>
      <c r="P6" s="31">
        <f t="shared" si="3"/>
        <v>211.92307692307693</v>
      </c>
      <c r="Q6" s="36" t="s">
        <v>31</v>
      </c>
      <c r="R6" s="41">
        <f>ABS(N11-N6)*100</f>
        <v>25.677086734155964</v>
      </c>
      <c r="S6" t="s">
        <v>32</v>
      </c>
      <c r="U6" s="7">
        <v>63900</v>
      </c>
      <c r="V6" t="s">
        <v>33</v>
      </c>
      <c r="W6" s="17" t="s">
        <v>34</v>
      </c>
      <c r="Y6" t="s">
        <v>35</v>
      </c>
      <c r="Z6">
        <v>407</v>
      </c>
      <c r="AA6">
        <v>87</v>
      </c>
    </row>
    <row r="7" spans="1:64" x14ac:dyDescent="0.25">
      <c r="A7" t="s">
        <v>39</v>
      </c>
      <c r="B7" t="s">
        <v>28</v>
      </c>
      <c r="C7" s="17">
        <v>44096</v>
      </c>
      <c r="D7" s="7">
        <v>149000</v>
      </c>
      <c r="E7" t="s">
        <v>29</v>
      </c>
      <c r="F7" t="s">
        <v>30</v>
      </c>
      <c r="G7" s="7">
        <v>149000</v>
      </c>
      <c r="H7" s="7">
        <v>67100</v>
      </c>
      <c r="I7" s="12">
        <f t="shared" si="0"/>
        <v>45.033557046979865</v>
      </c>
      <c r="J7" s="7">
        <v>134166</v>
      </c>
      <c r="K7" s="7">
        <v>63900</v>
      </c>
      <c r="L7" s="7">
        <f t="shared" si="1"/>
        <v>85100</v>
      </c>
      <c r="M7" s="7">
        <v>36943.21875</v>
      </c>
      <c r="N7" s="22">
        <f t="shared" si="2"/>
        <v>2.3035350702894561</v>
      </c>
      <c r="O7" s="26">
        <v>295</v>
      </c>
      <c r="P7" s="31">
        <f t="shared" si="3"/>
        <v>288.47457627118644</v>
      </c>
      <c r="Q7" s="36" t="s">
        <v>31</v>
      </c>
      <c r="R7" s="41">
        <f>ABS(N11-N7)*100</f>
        <v>39.509289509297332</v>
      </c>
      <c r="S7" t="s">
        <v>32</v>
      </c>
      <c r="U7" s="7">
        <v>63900</v>
      </c>
      <c r="V7" t="s">
        <v>33</v>
      </c>
      <c r="W7" s="17" t="s">
        <v>34</v>
      </c>
      <c r="Y7" t="s">
        <v>35</v>
      </c>
      <c r="Z7">
        <v>407</v>
      </c>
      <c r="AA7">
        <v>87</v>
      </c>
    </row>
    <row r="8" spans="1:64" ht="15.75" thickBot="1" x14ac:dyDescent="0.3">
      <c r="A8" t="s">
        <v>40</v>
      </c>
      <c r="B8" t="s">
        <v>28</v>
      </c>
      <c r="C8" s="17">
        <v>44167</v>
      </c>
      <c r="D8" s="7">
        <v>138500</v>
      </c>
      <c r="E8" t="s">
        <v>29</v>
      </c>
      <c r="F8" t="s">
        <v>30</v>
      </c>
      <c r="G8" s="7">
        <v>138500</v>
      </c>
      <c r="H8" s="7">
        <v>62100</v>
      </c>
      <c r="I8" s="12">
        <f t="shared" si="0"/>
        <v>44.837545126353788</v>
      </c>
      <c r="J8" s="7">
        <v>124273</v>
      </c>
      <c r="K8" s="7">
        <v>63900</v>
      </c>
      <c r="L8" s="7">
        <f t="shared" si="1"/>
        <v>74600</v>
      </c>
      <c r="M8" s="7">
        <v>31741.8515625</v>
      </c>
      <c r="N8" s="22">
        <f t="shared" si="2"/>
        <v>2.350209465667493</v>
      </c>
      <c r="O8" s="26">
        <v>381</v>
      </c>
      <c r="P8" s="31">
        <f t="shared" si="3"/>
        <v>195.80052493438319</v>
      </c>
      <c r="Q8" s="36" t="s">
        <v>31</v>
      </c>
      <c r="R8" s="41">
        <f>ABS(N11-N8)*100</f>
        <v>44.176729047101013</v>
      </c>
      <c r="S8" t="s">
        <v>32</v>
      </c>
      <c r="U8" s="7">
        <v>63900</v>
      </c>
      <c r="V8" t="s">
        <v>33</v>
      </c>
      <c r="W8" s="17" t="s">
        <v>34</v>
      </c>
      <c r="Y8" t="s">
        <v>35</v>
      </c>
      <c r="Z8">
        <v>407</v>
      </c>
      <c r="AA8">
        <v>69</v>
      </c>
    </row>
    <row r="9" spans="1:64" ht="15.75" thickTop="1" x14ac:dyDescent="0.25">
      <c r="A9" s="3"/>
      <c r="B9" s="3"/>
      <c r="C9" s="18" t="s">
        <v>41</v>
      </c>
      <c r="D9" s="8">
        <f>+SUM(D3:D8)</f>
        <v>784000</v>
      </c>
      <c r="E9" s="3"/>
      <c r="F9" s="3"/>
      <c r="G9" s="8">
        <f>+SUM(G3:G8)</f>
        <v>784000</v>
      </c>
      <c r="H9" s="8">
        <f>+SUM(H3:H8)</f>
        <v>391900</v>
      </c>
      <c r="I9" s="13"/>
      <c r="J9" s="8">
        <f>+SUM(J3:J8)</f>
        <v>783614</v>
      </c>
      <c r="K9" s="8"/>
      <c r="L9" s="8">
        <f>+SUM(L3:L8)</f>
        <v>400600</v>
      </c>
      <c r="M9" s="8">
        <f>+SUM(M3:M8)</f>
        <v>210417.4609375</v>
      </c>
      <c r="N9" s="23"/>
      <c r="O9" s="27"/>
      <c r="P9" s="32">
        <f>AVERAGE(P3:P8)</f>
        <v>217.05287024971167</v>
      </c>
      <c r="Q9" s="37"/>
      <c r="R9" s="42">
        <f>ABS(N11-N10)*100</f>
        <v>0.46077775416719646</v>
      </c>
      <c r="S9" s="3"/>
      <c r="T9" s="3"/>
      <c r="U9" s="8"/>
      <c r="V9" s="3"/>
      <c r="W9" s="18"/>
      <c r="X9" s="3"/>
      <c r="Y9" s="3"/>
      <c r="Z9" s="3"/>
      <c r="AA9" s="3"/>
    </row>
    <row r="10" spans="1:64" x14ac:dyDescent="0.25">
      <c r="A10" s="4"/>
      <c r="B10" s="4"/>
      <c r="C10" s="19"/>
      <c r="D10" s="9"/>
      <c r="E10" s="4"/>
      <c r="F10" s="4"/>
      <c r="G10" s="9"/>
      <c r="H10" s="9" t="s">
        <v>42</v>
      </c>
      <c r="I10" s="14">
        <f>H9/G9*100</f>
        <v>49.987244897959179</v>
      </c>
      <c r="J10" s="9"/>
      <c r="K10" s="9"/>
      <c r="L10" s="9"/>
      <c r="M10" s="46" t="s">
        <v>43</v>
      </c>
      <c r="N10" s="47">
        <f>L9/M9</f>
        <v>1.9038343976548109</v>
      </c>
      <c r="O10" s="28"/>
      <c r="P10" s="33" t="s">
        <v>44</v>
      </c>
      <c r="Q10" s="38">
        <f>STDEV(N3:N8)</f>
        <v>0.33308423583308494</v>
      </c>
      <c r="R10" s="43"/>
      <c r="S10" s="4"/>
      <c r="T10" s="4"/>
      <c r="U10" s="9"/>
      <c r="V10" s="4"/>
      <c r="W10" s="19"/>
      <c r="X10" s="4"/>
      <c r="Y10" s="4"/>
      <c r="Z10" s="4"/>
      <c r="AA10" s="4"/>
    </row>
    <row r="11" spans="1:64" x14ac:dyDescent="0.25">
      <c r="A11" s="5"/>
      <c r="B11" s="5"/>
      <c r="C11" s="20"/>
      <c r="D11" s="10"/>
      <c r="E11" s="5"/>
      <c r="F11" s="5"/>
      <c r="G11" s="10"/>
      <c r="H11" s="10" t="s">
        <v>45</v>
      </c>
      <c r="I11" s="15">
        <f>STDEV(I3:I8)</f>
        <v>4.2716190733470141</v>
      </c>
      <c r="J11" s="10"/>
      <c r="K11" s="10"/>
      <c r="L11" s="10"/>
      <c r="M11" s="10" t="s">
        <v>46</v>
      </c>
      <c r="N11" s="24">
        <f>AVERAGE(N3:N8)</f>
        <v>1.9084421751964828</v>
      </c>
      <c r="O11" s="29"/>
      <c r="P11" s="34" t="s">
        <v>47</v>
      </c>
      <c r="Q11" s="45">
        <f>AVERAGE(R3:R8)</f>
        <v>27.895339518799464</v>
      </c>
      <c r="R11" s="44" t="s">
        <v>48</v>
      </c>
      <c r="S11" s="5">
        <f>+(Q11/N11)</f>
        <v>14.616811492298691</v>
      </c>
      <c r="T11" s="5"/>
      <c r="U11" s="10"/>
      <c r="V11" s="5"/>
      <c r="W11" s="20"/>
      <c r="X11" s="5"/>
      <c r="Y11" s="5"/>
      <c r="Z11" s="5"/>
      <c r="AA11" s="5"/>
    </row>
  </sheetData>
  <mergeCells count="1">
    <mergeCell ref="A1:AA1"/>
  </mergeCells>
  <conditionalFormatting sqref="A3:AA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210F9-F5A8-4290-81D9-4D109811343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2023-02-10T19:51:33Z</dcterms:created>
  <dcterms:modified xsi:type="dcterms:W3CDTF">2023-03-14T14:55:54Z</dcterms:modified>
</cp:coreProperties>
</file>