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8C6DEE56-454C-4415-AD1D-AE3773402612}" xr6:coauthVersionLast="47" xr6:coauthVersionMax="47" xr10:uidLastSave="{00000000-0000-0000-0000-000000000000}"/>
  <bookViews>
    <workbookView xWindow="-120" yWindow="-120" windowWidth="29040" windowHeight="15840" xr2:uid="{77B6268B-D506-4AE3-925C-BEF82418E642}"/>
  </bookViews>
  <sheets>
    <sheet name="Waterfront" sheetId="2" r:id="rId1"/>
    <sheet name="Park Road Thru" sheetId="3" r:id="rId2"/>
    <sheet name="Backlo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S19" i="2" s="1"/>
  <c r="I19" i="2"/>
  <c r="K18" i="2"/>
  <c r="R18" i="2" s="1"/>
  <c r="I18" i="2"/>
  <c r="I3" i="2"/>
  <c r="K3" i="2"/>
  <c r="Q3" i="2" s="1"/>
  <c r="I4" i="2"/>
  <c r="K4" i="2"/>
  <c r="Q4" i="2" s="1"/>
  <c r="I5" i="2"/>
  <c r="K5" i="2"/>
  <c r="Q5" i="2" s="1"/>
  <c r="D6" i="2"/>
  <c r="G6" i="2"/>
  <c r="H6" i="2"/>
  <c r="J6" i="2"/>
  <c r="L6" i="2"/>
  <c r="M6" i="2"/>
  <c r="O6" i="2"/>
  <c r="P6" i="2"/>
  <c r="Q19" i="2" l="1"/>
  <c r="R19" i="2"/>
  <c r="S18" i="2"/>
  <c r="S4" i="2"/>
  <c r="R4" i="2"/>
  <c r="I7" i="2"/>
  <c r="Q18" i="2"/>
  <c r="S3" i="2"/>
  <c r="I8" i="2"/>
  <c r="K6" i="2"/>
  <c r="R3" i="2"/>
  <c r="S5" i="2"/>
  <c r="R5" i="2"/>
  <c r="S8" i="2" l="1"/>
  <c r="P8" i="2"/>
  <c r="M8" i="2"/>
</calcChain>
</file>

<file path=xl/sharedStrings.xml><?xml version="1.0" encoding="utf-8"?>
<sst xmlns="http://schemas.openxmlformats.org/spreadsheetml/2006/main" count="267" uniqueCount="89">
  <si>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</si>
  <si>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</si>
  <si>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</si>
  <si>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</si>
  <si>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</si>
  <si>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</si>
  <si>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</si>
  <si>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</si>
  <si>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</si>
  <si>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</si>
  <si>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</si>
  <si>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</si>
  <si>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</si>
  <si>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</si>
  <si>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</si>
  <si>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</si>
  <si>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</si>
  <si>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</si>
  <si>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</si>
  <si>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</si>
  <si>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</si>
  <si>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</si>
  <si>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</si>
  <si>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</si>
  <si>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</si>
  <si>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</si>
  <si>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</si>
  <si>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</si>
  <si>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</si>
  <si>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</si>
  <si>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</si>
  <si>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</si>
  <si>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57-009-031-00</t>
  </si>
  <si>
    <t>1025 PARK</t>
  </si>
  <si>
    <t>CD</t>
  </si>
  <si>
    <t>03-ARM'S LENGTH</t>
  </si>
  <si>
    <t>WK1WF</t>
  </si>
  <si>
    <t>4536/424</t>
  </si>
  <si>
    <t>WEST KAZO WFT</t>
  </si>
  <si>
    <t>401</t>
  </si>
  <si>
    <t>WATER2</t>
  </si>
  <si>
    <t>57-009-033-00</t>
  </si>
  <si>
    <t>1005 PARK</t>
  </si>
  <si>
    <t>WD</t>
  </si>
  <si>
    <t>4744/563</t>
  </si>
  <si>
    <t>57-009-080-00</t>
  </si>
  <si>
    <t>111 PARK</t>
  </si>
  <si>
    <t>LC</t>
  </si>
  <si>
    <t>4519/732</t>
  </si>
  <si>
    <t>57-009-087-00</t>
  </si>
  <si>
    <t>35 PARK</t>
  </si>
  <si>
    <t>4538/212</t>
  </si>
  <si>
    <t>402</t>
  </si>
  <si>
    <t>PARK</t>
  </si>
  <si>
    <t>PTA</t>
  </si>
  <si>
    <t>NOT INSPECTED</t>
  </si>
  <si>
    <t>57-550-001-00</t>
  </si>
  <si>
    <t>295 PARK</t>
  </si>
  <si>
    <t>4553/416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</si>
  <si>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</si>
  <si>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</si>
  <si>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</si>
  <si>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</si>
  <si>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</si>
  <si>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</si>
  <si>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</si>
  <si>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57-009-026-01</t>
  </si>
  <si>
    <t>876 PARK</t>
  </si>
  <si>
    <t>WRES</t>
  </si>
  <si>
    <t>WEST RESIDENTIAL</t>
  </si>
  <si>
    <t>PARK ST VIEW</t>
  </si>
  <si>
    <t>57-700-007-00</t>
  </si>
  <si>
    <t>4529/818</t>
  </si>
  <si>
    <t>CONCLUDED FF RATE</t>
  </si>
  <si>
    <t>Not Used</t>
  </si>
  <si>
    <t>57-009-087-10</t>
  </si>
  <si>
    <t>37 PARK</t>
  </si>
  <si>
    <t>33-TO BE DETERMINED</t>
  </si>
  <si>
    <t>4538/205</t>
  </si>
  <si>
    <t>57-550-014-00</t>
  </si>
  <si>
    <t>336 PARK</t>
  </si>
  <si>
    <t>4553/434</t>
  </si>
  <si>
    <t>LAND TABLE WKWFT WEST KAZO WFT (BACKLOT)</t>
  </si>
  <si>
    <t>Concluded FF Rate</t>
  </si>
  <si>
    <t>LAND TABLE WKWFT WEST KAZO WFT (WATERFRONT)</t>
  </si>
  <si>
    <t>LAND TABLE WKWFT WEST KAZO WFT (PARK-ROAD THRU)</t>
  </si>
  <si>
    <t>WATERFRONT</t>
  </si>
  <si>
    <t>57-078-004-00</t>
  </si>
  <si>
    <t>21-NOT USED/OTHER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</si>
</sst>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  <xf numFmtId="0" fontId="0" fillId="0" borderId="0" xfId="0" applyAlignment="1">
      <alignment horizontal="left"/>
    </xf>
    <xf numFmtId="166" fontId="0" fillId="4" borderId="0" xfId="0" applyNumberFormat="1" applyFill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55F83-39A7-4A61-837D-421BB343F790}">
  <dimension ref="A1:BL19"/>
  <sheetViews>
    <sheetView tabSelected="1" view="pageBreakPreview" topLeftCell="L2" zoomScaleNormal="100" zoomScaleSheetLayoutView="100" workbookViewId="0">
      <selection activeCell="C38" sqref="C38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9.57031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5.5703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44133</v>
      </c>
      <c r="D3" s="15">
        <v>797000</v>
      </c>
      <c r="E3" t="s">
        <v>34</v>
      </c>
      <c r="F3" t="s">
        <v>35</v>
      </c>
      <c r="G3" s="15">
        <v>797000</v>
      </c>
      <c r="H3" s="15">
        <v>474200</v>
      </c>
      <c r="I3" s="20">
        <f>H3/G3*100</f>
        <v>59.498117942283571</v>
      </c>
      <c r="J3" s="15">
        <v>948397</v>
      </c>
      <c r="K3" s="15">
        <f>G3-302397</f>
        <v>494603</v>
      </c>
      <c r="L3" s="15">
        <v>646000</v>
      </c>
      <c r="M3" s="30">
        <v>85</v>
      </c>
      <c r="N3" s="34">
        <v>182</v>
      </c>
      <c r="O3" s="39">
        <v>0.35499999999999998</v>
      </c>
      <c r="P3" s="39">
        <v>0.35499999999999998</v>
      </c>
      <c r="Q3" s="15">
        <f>K3/M3</f>
        <v>5818.8588235294119</v>
      </c>
      <c r="R3" s="15">
        <f>K3/O3</f>
        <v>1393247.8873239437</v>
      </c>
      <c r="S3" s="44">
        <f>K3/O3/43560</f>
        <v>31.984570416068497</v>
      </c>
      <c r="T3" s="39">
        <v>85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44935</v>
      </c>
      <c r="AC3" s="7" t="s">
        <v>39</v>
      </c>
      <c r="AD3" t="s">
        <v>40</v>
      </c>
      <c r="AL3" s="2"/>
      <c r="BC3" s="2"/>
      <c r="BE3" s="2"/>
    </row>
    <row r="4" spans="1:64" x14ac:dyDescent="0.25">
      <c r="A4" t="s">
        <v>41</v>
      </c>
      <c r="B4" t="s">
        <v>42</v>
      </c>
      <c r="C4" s="25">
        <v>44645</v>
      </c>
      <c r="D4" s="15">
        <v>1100000</v>
      </c>
      <c r="E4" t="s">
        <v>43</v>
      </c>
      <c r="F4" t="s">
        <v>35</v>
      </c>
      <c r="G4" s="15">
        <v>1100000</v>
      </c>
      <c r="H4" s="15">
        <v>437700</v>
      </c>
      <c r="I4" s="20">
        <f>H4/G4*100</f>
        <v>39.790909090909096</v>
      </c>
      <c r="J4" s="15">
        <v>955493</v>
      </c>
      <c r="K4" s="15">
        <f>G4-309493</f>
        <v>790507</v>
      </c>
      <c r="L4" s="15">
        <v>646000</v>
      </c>
      <c r="M4" s="30">
        <v>85</v>
      </c>
      <c r="N4" s="34">
        <v>200</v>
      </c>
      <c r="O4" s="39">
        <v>0.42499999999999999</v>
      </c>
      <c r="P4" s="39">
        <v>0.42499999999999999</v>
      </c>
      <c r="Q4" s="15">
        <f>K4/M4</f>
        <v>9300.0823529411773</v>
      </c>
      <c r="R4" s="15">
        <f>K4/O4</f>
        <v>1860016.4705882354</v>
      </c>
      <c r="S4" s="44">
        <f>K4/O4/43560</f>
        <v>42.700102630583913</v>
      </c>
      <c r="T4" s="39">
        <v>85</v>
      </c>
      <c r="U4" s="5" t="s">
        <v>36</v>
      </c>
      <c r="V4" t="s">
        <v>44</v>
      </c>
      <c r="X4" t="s">
        <v>38</v>
      </c>
      <c r="Y4">
        <v>0</v>
      </c>
      <c r="Z4">
        <v>1</v>
      </c>
      <c r="AA4" s="6">
        <v>44574</v>
      </c>
      <c r="AC4" s="7" t="s">
        <v>39</v>
      </c>
      <c r="AD4" t="s">
        <v>40</v>
      </c>
    </row>
    <row r="5" spans="1:64" ht="15.75" thickBot="1" x14ac:dyDescent="0.3">
      <c r="A5" t="s">
        <v>45</v>
      </c>
      <c r="B5" t="s">
        <v>46</v>
      </c>
      <c r="C5" s="25">
        <v>44104</v>
      </c>
      <c r="D5" s="15">
        <v>889000</v>
      </c>
      <c r="E5" t="s">
        <v>47</v>
      </c>
      <c r="F5" t="s">
        <v>35</v>
      </c>
      <c r="G5" s="15">
        <v>889000</v>
      </c>
      <c r="H5" s="15">
        <v>440600</v>
      </c>
      <c r="I5" s="20">
        <f>H5/G5*100</f>
        <v>49.561304836895388</v>
      </c>
      <c r="J5" s="15">
        <v>881239</v>
      </c>
      <c r="K5" s="15">
        <f>G5-501239</f>
        <v>387761</v>
      </c>
      <c r="L5" s="15">
        <v>380000</v>
      </c>
      <c r="M5" s="30">
        <v>50</v>
      </c>
      <c r="N5" s="34">
        <v>321</v>
      </c>
      <c r="O5" s="39">
        <v>0.36799999999999999</v>
      </c>
      <c r="P5" s="39">
        <v>0.36799999999999999</v>
      </c>
      <c r="Q5" s="15">
        <f>K5/M5</f>
        <v>7755.22</v>
      </c>
      <c r="R5" s="15">
        <f>K5/O5</f>
        <v>1053698.3695652175</v>
      </c>
      <c r="S5" s="44">
        <f>K5/O5/43560</f>
        <v>24.189586078173036</v>
      </c>
      <c r="T5" s="39">
        <v>50</v>
      </c>
      <c r="U5" s="5" t="s">
        <v>36</v>
      </c>
      <c r="V5" t="s">
        <v>48</v>
      </c>
      <c r="X5" t="s">
        <v>38</v>
      </c>
      <c r="Y5">
        <v>0</v>
      </c>
      <c r="Z5">
        <v>1</v>
      </c>
      <c r="AA5" s="6">
        <v>39640</v>
      </c>
      <c r="AC5" s="7" t="s">
        <v>39</v>
      </c>
      <c r="AD5" t="s">
        <v>40</v>
      </c>
    </row>
    <row r="6" spans="1:64" ht="15.75" thickTop="1" x14ac:dyDescent="0.25">
      <c r="A6" s="8"/>
      <c r="B6" s="8"/>
      <c r="C6" s="26" t="s">
        <v>59</v>
      </c>
      <c r="D6" s="16">
        <f>+SUM(D3:D5)</f>
        <v>2786000</v>
      </c>
      <c r="E6" s="8"/>
      <c r="F6" s="8"/>
      <c r="G6" s="16">
        <f>+SUM(G3:G5)</f>
        <v>2786000</v>
      </c>
      <c r="H6" s="16">
        <f>+SUM(H3:H5)</f>
        <v>1352500</v>
      </c>
      <c r="I6" s="21"/>
      <c r="J6" s="16">
        <f>+SUM(J3:J5)</f>
        <v>2785129</v>
      </c>
      <c r="K6" s="16">
        <f>+SUM(K3:K5)</f>
        <v>1672871</v>
      </c>
      <c r="L6" s="16">
        <f>+SUM(L3:L5)</f>
        <v>1672000</v>
      </c>
      <c r="M6" s="31">
        <f>+SUM(M3:M5)</f>
        <v>220</v>
      </c>
      <c r="N6" s="35"/>
      <c r="O6" s="40">
        <f>+SUM(O3:O5)</f>
        <v>1.1480000000000001</v>
      </c>
      <c r="P6" s="40">
        <f>+SUM(P3:P5)</f>
        <v>1.1480000000000001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4" x14ac:dyDescent="0.25">
      <c r="A7" s="10"/>
      <c r="B7" s="10"/>
      <c r="C7" s="27"/>
      <c r="D7" s="17"/>
      <c r="E7" s="10"/>
      <c r="F7" s="10"/>
      <c r="G7" s="17"/>
      <c r="H7" s="17" t="s">
        <v>60</v>
      </c>
      <c r="I7" s="22">
        <f>H6/G6*100</f>
        <v>48.54630294328787</v>
      </c>
      <c r="J7" s="17"/>
      <c r="K7" s="17"/>
      <c r="L7" s="17" t="s">
        <v>61</v>
      </c>
      <c r="M7" s="32"/>
      <c r="N7" s="36"/>
      <c r="O7" s="41" t="s">
        <v>61</v>
      </c>
      <c r="P7" s="41"/>
      <c r="Q7" s="17"/>
      <c r="R7" s="17" t="s">
        <v>61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64" x14ac:dyDescent="0.25">
      <c r="A8" s="12"/>
      <c r="B8" s="12"/>
      <c r="C8" s="28"/>
      <c r="D8" s="18"/>
      <c r="E8" s="12"/>
      <c r="F8" s="12"/>
      <c r="G8" s="18"/>
      <c r="H8" s="18" t="s">
        <v>62</v>
      </c>
      <c r="I8" s="23">
        <f>STDEV(I3:I5)</f>
        <v>9.8537215341573532</v>
      </c>
      <c r="J8" s="18"/>
      <c r="K8" s="18"/>
      <c r="L8" s="18" t="s">
        <v>63</v>
      </c>
      <c r="M8" s="48">
        <f>K6/M6</f>
        <v>7603.9590909090912</v>
      </c>
      <c r="N8" s="37"/>
      <c r="O8" s="42" t="s">
        <v>64</v>
      </c>
      <c r="P8" s="42">
        <f>K6/O6</f>
        <v>1457204.7038327525</v>
      </c>
      <c r="Q8" s="18"/>
      <c r="R8" s="18" t="s">
        <v>65</v>
      </c>
      <c r="S8" s="47">
        <f>K6/O6/43560</f>
        <v>33.452816892395603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64" x14ac:dyDescent="0.25">
      <c r="K10" s="50"/>
      <c r="L10" s="50" t="s">
        <v>83</v>
      </c>
      <c r="M10" s="51">
        <v>7600</v>
      </c>
    </row>
    <row r="17" spans="1:32" x14ac:dyDescent="0.25">
      <c r="A17" s="54" t="s">
        <v>74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x14ac:dyDescent="0.25">
      <c r="A18" s="52" t="s">
        <v>56</v>
      </c>
      <c r="B18" t="s">
        <v>57</v>
      </c>
      <c r="C18" s="25">
        <v>44174</v>
      </c>
      <c r="D18" s="15">
        <v>625000</v>
      </c>
      <c r="E18" t="s">
        <v>43</v>
      </c>
      <c r="F18" t="s">
        <v>35</v>
      </c>
      <c r="G18" s="15">
        <v>625000</v>
      </c>
      <c r="H18" s="15">
        <v>478600</v>
      </c>
      <c r="I18" s="20">
        <f>H18/G18*100</f>
        <v>76.575999999999993</v>
      </c>
      <c r="J18" s="15">
        <v>957233</v>
      </c>
      <c r="K18" s="15">
        <f>G18-265633</f>
        <v>359367</v>
      </c>
      <c r="L18" s="15">
        <v>691600</v>
      </c>
      <c r="M18" s="30">
        <v>91</v>
      </c>
      <c r="N18" s="34">
        <v>80</v>
      </c>
      <c r="O18" s="39">
        <v>0.16700000000000001</v>
      </c>
      <c r="P18" s="39">
        <v>0.16700000000000001</v>
      </c>
      <c r="Q18" s="15">
        <f>K18/M18</f>
        <v>3949.0879120879122</v>
      </c>
      <c r="R18" s="15">
        <f>K18/O18</f>
        <v>2151898.203592814</v>
      </c>
      <c r="S18" s="44">
        <f>K18/O18/43560</f>
        <v>49.400785206446606</v>
      </c>
      <c r="T18" s="39">
        <v>91</v>
      </c>
      <c r="U18" s="5" t="s">
        <v>36</v>
      </c>
      <c r="V18" t="s">
        <v>58</v>
      </c>
      <c r="X18" t="s">
        <v>38</v>
      </c>
      <c r="Y18">
        <v>0</v>
      </c>
      <c r="Z18">
        <v>0</v>
      </c>
      <c r="AA18" s="6">
        <v>44935</v>
      </c>
      <c r="AC18" s="7" t="s">
        <v>39</v>
      </c>
      <c r="AD18" t="s">
        <v>40</v>
      </c>
    </row>
    <row r="19" spans="1:32" x14ac:dyDescent="0.25">
      <c r="A19" t="s">
        <v>49</v>
      </c>
      <c r="B19" t="s">
        <v>50</v>
      </c>
      <c r="C19" s="25">
        <v>44141</v>
      </c>
      <c r="D19" s="15">
        <v>2000000</v>
      </c>
      <c r="E19" t="s">
        <v>43</v>
      </c>
      <c r="F19" t="s">
        <v>35</v>
      </c>
      <c r="G19" s="15">
        <v>2000000</v>
      </c>
      <c r="H19" s="15">
        <v>1340600</v>
      </c>
      <c r="I19" s="20">
        <f>H19/G19*100</f>
        <v>67.03</v>
      </c>
      <c r="J19" s="15">
        <v>2681103</v>
      </c>
      <c r="K19" s="15">
        <f>G19-1009103</f>
        <v>990897</v>
      </c>
      <c r="L19" s="15">
        <v>1672000</v>
      </c>
      <c r="M19" s="30">
        <v>220</v>
      </c>
      <c r="N19" s="34">
        <v>298</v>
      </c>
      <c r="O19" s="39">
        <v>1.5049999999999999</v>
      </c>
      <c r="P19" s="39">
        <v>1.5049999999999999</v>
      </c>
      <c r="Q19" s="15">
        <f>K19/M19</f>
        <v>4504.0772727272724</v>
      </c>
      <c r="R19" s="15">
        <f>K19/O19</f>
        <v>658403.32225913624</v>
      </c>
      <c r="S19" s="44">
        <f>K19/O19/43560</f>
        <v>15.114860474268509</v>
      </c>
      <c r="T19" s="39">
        <v>220</v>
      </c>
      <c r="U19" s="5" t="s">
        <v>36</v>
      </c>
      <c r="V19" t="s">
        <v>51</v>
      </c>
      <c r="X19" t="s">
        <v>38</v>
      </c>
      <c r="Y19">
        <v>0</v>
      </c>
      <c r="Z19">
        <v>1</v>
      </c>
      <c r="AA19" s="6">
        <v>39626</v>
      </c>
      <c r="AC19" s="7" t="s">
        <v>39</v>
      </c>
      <c r="AD19" t="s">
        <v>40</v>
      </c>
    </row>
  </sheetData>
  <mergeCells count="2">
    <mergeCell ref="A17:AF17"/>
    <mergeCell ref="A1:AF1"/>
  </mergeCells>
  <conditionalFormatting sqref="A3:AF5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18:AF18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19:AF1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6742-AE58-4921-A17E-7594054BB150}">
  <dimension ref="A1:BL13"/>
  <sheetViews>
    <sheetView workbookViewId="0">
      <selection activeCell="H24" sqref="H24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9.5703125" bestFit="1" customWidth="1"/>
    <col min="7" max="7" width="10.85546875" bestFit="1" customWidth="1"/>
    <col min="8" max="8" width="12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7.5703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2.4257812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5.5703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3.42578125" bestFit="1" customWidth="1"/>
    <col min="31" max="32" width="12.42578125" bestFit="1" customWidth="1"/>
  </cols>
  <sheetData>
    <row r="1" spans="1:64" x14ac:dyDescent="0.25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44133</v>
      </c>
      <c r="D3" s="15">
        <v>797000</v>
      </c>
      <c r="E3" t="s">
        <v>34</v>
      </c>
      <c r="F3" t="s">
        <v>35</v>
      </c>
      <c r="G3" s="15">
        <v>797000</v>
      </c>
      <c r="H3" s="15">
        <v>474200</v>
      </c>
      <c r="I3" s="20">
        <v>59.498117942283571</v>
      </c>
      <c r="J3" s="15">
        <v>948397</v>
      </c>
      <c r="K3" s="15">
        <v>494603</v>
      </c>
      <c r="L3" s="15">
        <v>646000</v>
      </c>
      <c r="M3" s="30">
        <v>85</v>
      </c>
      <c r="N3" s="34">
        <v>182</v>
      </c>
      <c r="O3" s="39">
        <v>0.35499999999999998</v>
      </c>
      <c r="P3" s="39">
        <v>0.35499999999999998</v>
      </c>
      <c r="Q3" s="15">
        <v>5818.8588235294119</v>
      </c>
      <c r="R3" s="15">
        <v>1393247.8873239437</v>
      </c>
      <c r="S3" s="44">
        <v>31.984570416068497</v>
      </c>
      <c r="T3" s="39">
        <v>85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44935</v>
      </c>
      <c r="AC3" s="7" t="s">
        <v>39</v>
      </c>
      <c r="AD3" t="s">
        <v>86</v>
      </c>
      <c r="AL3" s="2"/>
      <c r="BC3" s="2"/>
      <c r="BE3" s="2"/>
    </row>
    <row r="4" spans="1:64" x14ac:dyDescent="0.25">
      <c r="A4" t="s">
        <v>41</v>
      </c>
      <c r="B4" t="s">
        <v>42</v>
      </c>
      <c r="C4" s="25">
        <v>44645</v>
      </c>
      <c r="D4" s="15">
        <v>1100000</v>
      </c>
      <c r="E4" t="s">
        <v>43</v>
      </c>
      <c r="F4" t="s">
        <v>35</v>
      </c>
      <c r="G4" s="15">
        <v>1100000</v>
      </c>
      <c r="H4" s="15">
        <v>437700</v>
      </c>
      <c r="I4" s="20">
        <v>39.790909090909096</v>
      </c>
      <c r="J4" s="15">
        <v>955493</v>
      </c>
      <c r="K4" s="15">
        <v>790507</v>
      </c>
      <c r="L4" s="15">
        <v>646000</v>
      </c>
      <c r="M4" s="30">
        <v>85</v>
      </c>
      <c r="N4" s="34">
        <v>200</v>
      </c>
      <c r="O4" s="39">
        <v>0.42499999999999999</v>
      </c>
      <c r="P4" s="39">
        <v>0.42499999999999999</v>
      </c>
      <c r="Q4" s="15">
        <v>9300.0823529411773</v>
      </c>
      <c r="R4" s="15">
        <v>1860016.4705882354</v>
      </c>
      <c r="S4" s="44">
        <v>42.700102630583913</v>
      </c>
      <c r="T4" s="39">
        <v>85</v>
      </c>
      <c r="U4" s="5" t="s">
        <v>36</v>
      </c>
      <c r="V4" t="s">
        <v>44</v>
      </c>
      <c r="X4" t="s">
        <v>38</v>
      </c>
      <c r="Y4">
        <v>0</v>
      </c>
      <c r="Z4">
        <v>1</v>
      </c>
      <c r="AA4" s="6">
        <v>44574</v>
      </c>
      <c r="AC4" s="7" t="s">
        <v>39</v>
      </c>
      <c r="AD4" t="s">
        <v>86</v>
      </c>
    </row>
    <row r="5" spans="1:64" x14ac:dyDescent="0.25">
      <c r="A5" t="s">
        <v>45</v>
      </c>
      <c r="B5" t="s">
        <v>46</v>
      </c>
      <c r="C5" s="25">
        <v>44104</v>
      </c>
      <c r="D5" s="15">
        <v>889000</v>
      </c>
      <c r="E5" t="s">
        <v>47</v>
      </c>
      <c r="F5" t="s">
        <v>35</v>
      </c>
      <c r="G5" s="15">
        <v>889000</v>
      </c>
      <c r="H5" s="15">
        <v>440600</v>
      </c>
      <c r="I5" s="20">
        <v>49.561304836895388</v>
      </c>
      <c r="J5" s="15">
        <v>881239</v>
      </c>
      <c r="K5" s="15">
        <v>387761</v>
      </c>
      <c r="L5" s="15">
        <v>380000</v>
      </c>
      <c r="M5" s="30">
        <v>50</v>
      </c>
      <c r="N5" s="34">
        <v>321</v>
      </c>
      <c r="O5" s="39">
        <v>0.36799999999999999</v>
      </c>
      <c r="P5" s="39">
        <v>0.36799999999999999</v>
      </c>
      <c r="Q5" s="15">
        <v>7755.22</v>
      </c>
      <c r="R5" s="15">
        <v>1053698.3695652175</v>
      </c>
      <c r="S5" s="44">
        <v>24.189586078173036</v>
      </c>
      <c r="T5" s="39">
        <v>50</v>
      </c>
      <c r="U5" s="5" t="s">
        <v>36</v>
      </c>
      <c r="V5" t="s">
        <v>48</v>
      </c>
      <c r="X5" t="s">
        <v>38</v>
      </c>
      <c r="Y5">
        <v>0</v>
      </c>
      <c r="Z5">
        <v>1</v>
      </c>
      <c r="AA5" s="6">
        <v>39640</v>
      </c>
      <c r="AC5" s="7" t="s">
        <v>39</v>
      </c>
      <c r="AD5" t="s">
        <v>86</v>
      </c>
    </row>
    <row r="6" spans="1:64" x14ac:dyDescent="0.25">
      <c r="A6" t="s">
        <v>49</v>
      </c>
      <c r="B6" t="s">
        <v>50</v>
      </c>
      <c r="C6" s="25">
        <v>44141</v>
      </c>
      <c r="D6" s="15">
        <v>2000000</v>
      </c>
      <c r="E6" t="s">
        <v>43</v>
      </c>
      <c r="F6" t="s">
        <v>35</v>
      </c>
      <c r="G6" s="15">
        <v>2000000</v>
      </c>
      <c r="H6" s="15">
        <v>1340600</v>
      </c>
      <c r="I6" s="20">
        <v>67.03</v>
      </c>
      <c r="J6" s="15">
        <v>2681103</v>
      </c>
      <c r="K6" s="15">
        <v>990897</v>
      </c>
      <c r="L6" s="15">
        <v>1672000</v>
      </c>
      <c r="M6" s="30">
        <v>220</v>
      </c>
      <c r="N6" s="34">
        <v>298</v>
      </c>
      <c r="O6" s="39">
        <v>1.5049999999999999</v>
      </c>
      <c r="P6" s="39">
        <v>1.5049999999999999</v>
      </c>
      <c r="Q6" s="15">
        <v>4504.0772727272724</v>
      </c>
      <c r="R6" s="15">
        <v>658403.32225913624</v>
      </c>
      <c r="S6" s="44">
        <v>15.114860474268509</v>
      </c>
      <c r="T6" s="39">
        <v>220</v>
      </c>
      <c r="U6" s="5" t="s">
        <v>36</v>
      </c>
      <c r="V6" t="s">
        <v>51</v>
      </c>
      <c r="X6" t="s">
        <v>38</v>
      </c>
      <c r="Y6">
        <v>0</v>
      </c>
      <c r="Z6">
        <v>1</v>
      </c>
      <c r="AA6" s="6">
        <v>39626</v>
      </c>
      <c r="AC6" s="7" t="s">
        <v>39</v>
      </c>
      <c r="AD6" t="s">
        <v>86</v>
      </c>
    </row>
    <row r="7" spans="1:64" x14ac:dyDescent="0.25">
      <c r="A7" t="s">
        <v>87</v>
      </c>
      <c r="B7" t="s">
        <v>53</v>
      </c>
      <c r="C7" s="25">
        <v>44575</v>
      </c>
      <c r="D7" s="15">
        <v>95000</v>
      </c>
      <c r="E7" t="s">
        <v>54</v>
      </c>
      <c r="F7" t="s">
        <v>88</v>
      </c>
      <c r="G7" s="15">
        <v>95000</v>
      </c>
      <c r="H7" s="15">
        <v>51300</v>
      </c>
      <c r="I7" s="20">
        <v>54</v>
      </c>
      <c r="J7" s="15">
        <v>102560</v>
      </c>
      <c r="K7" s="15">
        <v>95000</v>
      </c>
      <c r="L7" s="15">
        <v>76000</v>
      </c>
      <c r="M7" s="30">
        <v>10</v>
      </c>
      <c r="N7" s="34">
        <v>0</v>
      </c>
      <c r="O7" s="39">
        <v>0</v>
      </c>
      <c r="P7" s="39">
        <v>0</v>
      </c>
      <c r="Q7" s="15">
        <v>9500</v>
      </c>
      <c r="R7" s="15" t="e">
        <v>#DIV/0!</v>
      </c>
      <c r="S7" s="44" t="e">
        <v>#DIV/0!</v>
      </c>
      <c r="T7" s="39">
        <v>10</v>
      </c>
      <c r="U7" s="5" t="s">
        <v>36</v>
      </c>
      <c r="X7" t="s">
        <v>38</v>
      </c>
      <c r="Y7">
        <v>0</v>
      </c>
      <c r="Z7">
        <v>0</v>
      </c>
      <c r="AA7" t="s">
        <v>55</v>
      </c>
      <c r="AC7" s="7" t="s">
        <v>39</v>
      </c>
      <c r="AD7" t="s">
        <v>86</v>
      </c>
    </row>
    <row r="8" spans="1:64" ht="15.75" thickBot="1" x14ac:dyDescent="0.3">
      <c r="A8" t="s">
        <v>56</v>
      </c>
      <c r="B8" t="s">
        <v>57</v>
      </c>
      <c r="C8" s="25">
        <v>44174</v>
      </c>
      <c r="D8" s="15">
        <v>625000</v>
      </c>
      <c r="E8" t="s">
        <v>43</v>
      </c>
      <c r="F8" t="s">
        <v>35</v>
      </c>
      <c r="G8" s="15">
        <v>625000</v>
      </c>
      <c r="H8" s="15">
        <v>478600</v>
      </c>
      <c r="I8" s="20">
        <v>76.575999999999993</v>
      </c>
      <c r="J8" s="15">
        <v>957233</v>
      </c>
      <c r="K8" s="15">
        <v>359367</v>
      </c>
      <c r="L8" s="15">
        <v>691600</v>
      </c>
      <c r="M8" s="30">
        <v>91</v>
      </c>
      <c r="N8" s="34">
        <v>80</v>
      </c>
      <c r="O8" s="39">
        <v>0.16700000000000001</v>
      </c>
      <c r="P8" s="39">
        <v>0.16700000000000001</v>
      </c>
      <c r="Q8" s="15">
        <v>3949.0879120879122</v>
      </c>
      <c r="R8" s="15">
        <v>2151898.203592814</v>
      </c>
      <c r="S8" s="44">
        <v>49.400785206446606</v>
      </c>
      <c r="T8" s="39">
        <v>91</v>
      </c>
      <c r="U8" s="5" t="s">
        <v>36</v>
      </c>
      <c r="V8" t="s">
        <v>58</v>
      </c>
      <c r="X8" t="s">
        <v>38</v>
      </c>
      <c r="Y8">
        <v>0</v>
      </c>
      <c r="Z8">
        <v>0</v>
      </c>
      <c r="AA8" s="6">
        <v>44935</v>
      </c>
      <c r="AC8" s="7" t="s">
        <v>39</v>
      </c>
      <c r="AD8" t="s">
        <v>86</v>
      </c>
    </row>
    <row r="9" spans="1:64" ht="15.75" thickTop="1" x14ac:dyDescent="0.25">
      <c r="A9" s="8"/>
      <c r="B9" s="8"/>
      <c r="C9" s="26" t="s">
        <v>59</v>
      </c>
      <c r="D9" s="16">
        <v>5506000</v>
      </c>
      <c r="E9" s="8"/>
      <c r="F9" s="8"/>
      <c r="G9" s="16">
        <v>5506000</v>
      </c>
      <c r="H9" s="16">
        <v>3223000</v>
      </c>
      <c r="I9" s="21"/>
      <c r="J9" s="16">
        <v>6526025</v>
      </c>
      <c r="K9" s="16">
        <v>3118135</v>
      </c>
      <c r="L9" s="16">
        <v>4111600</v>
      </c>
      <c r="M9" s="31">
        <v>541</v>
      </c>
      <c r="N9" s="35"/>
      <c r="O9" s="40">
        <v>2.82</v>
      </c>
      <c r="P9" s="40">
        <v>2.82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64" x14ac:dyDescent="0.25">
      <c r="A10" s="10"/>
      <c r="B10" s="10"/>
      <c r="C10" s="27"/>
      <c r="D10" s="17"/>
      <c r="E10" s="10"/>
      <c r="F10" s="10"/>
      <c r="G10" s="17"/>
      <c r="H10" s="17" t="s">
        <v>60</v>
      </c>
      <c r="I10" s="22">
        <v>58.536142390119871</v>
      </c>
      <c r="J10" s="17"/>
      <c r="K10" s="17"/>
      <c r="L10" s="17" t="s">
        <v>61</v>
      </c>
      <c r="M10" s="32"/>
      <c r="N10" s="36"/>
      <c r="O10" s="41" t="s">
        <v>61</v>
      </c>
      <c r="P10" s="41"/>
      <c r="Q10" s="17"/>
      <c r="R10" s="17" t="s">
        <v>61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64" x14ac:dyDescent="0.25">
      <c r="A11" s="12"/>
      <c r="B11" s="12"/>
      <c r="C11" s="28"/>
      <c r="D11" s="18"/>
      <c r="E11" s="12"/>
      <c r="F11" s="12"/>
      <c r="G11" s="18"/>
      <c r="H11" s="18" t="s">
        <v>62</v>
      </c>
      <c r="I11" s="23">
        <v>13.017207452274659</v>
      </c>
      <c r="J11" s="18"/>
      <c r="K11" s="18"/>
      <c r="L11" s="18" t="s">
        <v>63</v>
      </c>
      <c r="M11" s="48">
        <v>5763.6506469500928</v>
      </c>
      <c r="N11" s="37"/>
      <c r="O11" s="42" t="s">
        <v>64</v>
      </c>
      <c r="P11" s="42">
        <v>1105721.6312056738</v>
      </c>
      <c r="Q11" s="18"/>
      <c r="R11" s="18" t="s">
        <v>65</v>
      </c>
      <c r="S11" s="47">
        <v>25.383875831167902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3" spans="1:64" x14ac:dyDescent="0.25">
      <c r="K13" s="50"/>
      <c r="L13" s="50" t="s">
        <v>83</v>
      </c>
      <c r="M13" s="53">
        <v>5765</v>
      </c>
    </row>
  </sheetData>
  <mergeCells count="1">
    <mergeCell ref="A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87E3-7DC5-4B56-ACF5-C47B407392BF}">
  <dimension ref="A1:BL16"/>
  <sheetViews>
    <sheetView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20.85546875" bestFit="1" customWidth="1"/>
    <col min="7" max="7" width="10.140625" bestFit="1" customWidth="1"/>
    <col min="8" max="8" width="12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9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855468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3.42578125" bestFit="1" customWidth="1"/>
    <col min="32" max="32" width="12.42578125" bestFit="1" customWidth="1"/>
  </cols>
  <sheetData>
    <row r="1" spans="1:64" x14ac:dyDescent="0.25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66</v>
      </c>
      <c r="B3" t="s">
        <v>67</v>
      </c>
      <c r="C3" s="25">
        <v>44281</v>
      </c>
      <c r="D3" s="15">
        <v>270000</v>
      </c>
      <c r="E3" t="s">
        <v>54</v>
      </c>
      <c r="F3" t="s">
        <v>35</v>
      </c>
      <c r="G3" s="15">
        <v>270000</v>
      </c>
      <c r="H3" s="15">
        <v>102500</v>
      </c>
      <c r="I3" s="20">
        <v>37.962962962962962</v>
      </c>
      <c r="J3" s="15">
        <v>348063</v>
      </c>
      <c r="K3" s="15">
        <v>155242</v>
      </c>
      <c r="L3" s="15">
        <v>133305</v>
      </c>
      <c r="M3" s="30">
        <v>47.608863999999997</v>
      </c>
      <c r="N3" s="34">
        <v>80</v>
      </c>
      <c r="O3" s="39">
        <v>0.11</v>
      </c>
      <c r="P3" s="39">
        <v>0.11</v>
      </c>
      <c r="Q3" s="15">
        <v>3260.7793372259421</v>
      </c>
      <c r="R3" s="15">
        <v>1411290.9090909092</v>
      </c>
      <c r="S3" s="44">
        <v>32.398781200434094</v>
      </c>
      <c r="T3" s="39">
        <v>60</v>
      </c>
      <c r="U3" s="5" t="s">
        <v>68</v>
      </c>
      <c r="X3" t="s">
        <v>69</v>
      </c>
      <c r="Y3">
        <v>0</v>
      </c>
      <c r="Z3">
        <v>0</v>
      </c>
      <c r="AA3" t="s">
        <v>55</v>
      </c>
      <c r="AC3" s="7" t="s">
        <v>39</v>
      </c>
      <c r="AD3" t="s">
        <v>70</v>
      </c>
    </row>
    <row r="4" spans="1:64" ht="15.75" thickBot="1" x14ac:dyDescent="0.3">
      <c r="A4" t="s">
        <v>71</v>
      </c>
      <c r="B4" t="s">
        <v>53</v>
      </c>
      <c r="C4" s="25">
        <v>44127</v>
      </c>
      <c r="D4" s="15">
        <v>240000</v>
      </c>
      <c r="E4" t="s">
        <v>43</v>
      </c>
      <c r="F4" t="s">
        <v>35</v>
      </c>
      <c r="G4" s="15">
        <v>240000</v>
      </c>
      <c r="H4" s="15">
        <v>119500</v>
      </c>
      <c r="I4" s="20">
        <v>49.791666666666664</v>
      </c>
      <c r="J4" s="15">
        <v>239037</v>
      </c>
      <c r="K4" s="15">
        <v>240000</v>
      </c>
      <c r="L4" s="15">
        <v>239037</v>
      </c>
      <c r="M4" s="30">
        <v>85.370354000000006</v>
      </c>
      <c r="N4" s="34">
        <v>180</v>
      </c>
      <c r="O4" s="39">
        <v>0.31</v>
      </c>
      <c r="P4" s="39">
        <v>0.31</v>
      </c>
      <c r="Q4" s="15">
        <v>2811.2803655470375</v>
      </c>
      <c r="R4" s="15">
        <v>774193.54838709673</v>
      </c>
      <c r="S4" s="44">
        <v>17.773038300897536</v>
      </c>
      <c r="T4" s="39">
        <v>75</v>
      </c>
      <c r="U4" s="5" t="s">
        <v>36</v>
      </c>
      <c r="V4" t="s">
        <v>72</v>
      </c>
      <c r="X4" t="s">
        <v>69</v>
      </c>
      <c r="Y4">
        <v>0</v>
      </c>
      <c r="Z4">
        <v>1</v>
      </c>
      <c r="AA4" s="6">
        <v>39668</v>
      </c>
      <c r="AC4" s="7" t="s">
        <v>52</v>
      </c>
      <c r="AD4" t="s">
        <v>70</v>
      </c>
    </row>
    <row r="5" spans="1:64" ht="15.75" thickTop="1" x14ac:dyDescent="0.25">
      <c r="A5" s="8"/>
      <c r="B5" s="8"/>
      <c r="C5" s="26" t="s">
        <v>59</v>
      </c>
      <c r="D5" s="16">
        <v>510000</v>
      </c>
      <c r="E5" s="8"/>
      <c r="F5" s="8"/>
      <c r="G5" s="16">
        <v>510000</v>
      </c>
      <c r="H5" s="16">
        <v>222000</v>
      </c>
      <c r="I5" s="21"/>
      <c r="J5" s="16">
        <v>587100</v>
      </c>
      <c r="K5" s="16">
        <v>395242</v>
      </c>
      <c r="L5" s="16">
        <v>372342</v>
      </c>
      <c r="M5" s="31">
        <v>132.979218</v>
      </c>
      <c r="N5" s="35"/>
      <c r="O5" s="40">
        <v>0.42</v>
      </c>
      <c r="P5" s="40">
        <v>0.42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60</v>
      </c>
      <c r="I6" s="22">
        <v>43.529411764705884</v>
      </c>
      <c r="J6" s="17"/>
      <c r="K6" s="17"/>
      <c r="L6" s="17" t="s">
        <v>61</v>
      </c>
      <c r="M6" s="32"/>
      <c r="N6" s="36"/>
      <c r="O6" s="41" t="s">
        <v>61</v>
      </c>
      <c r="P6" s="41"/>
      <c r="Q6" s="17"/>
      <c r="R6" s="17" t="s">
        <v>61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62</v>
      </c>
      <c r="I7" s="23">
        <v>8.3641566015353721</v>
      </c>
      <c r="J7" s="18"/>
      <c r="K7" s="18"/>
      <c r="L7" s="18" t="s">
        <v>63</v>
      </c>
      <c r="M7" s="48">
        <v>2972.2087852855325</v>
      </c>
      <c r="N7" s="37"/>
      <c r="O7" s="42" t="s">
        <v>64</v>
      </c>
      <c r="P7" s="42">
        <v>941052.38095238095</v>
      </c>
      <c r="Q7" s="18"/>
      <c r="R7" s="18" t="s">
        <v>65</v>
      </c>
      <c r="S7" s="47">
        <v>21.603590012680922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K9" s="49"/>
      <c r="L9" s="50" t="s">
        <v>73</v>
      </c>
      <c r="M9" s="51">
        <v>2975</v>
      </c>
    </row>
    <row r="14" spans="1:64" x14ac:dyDescent="0.25">
      <c r="A14" s="54" t="s">
        <v>74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64" x14ac:dyDescent="0.25">
      <c r="A15" t="s">
        <v>75</v>
      </c>
      <c r="B15" t="s">
        <v>76</v>
      </c>
      <c r="C15" s="25">
        <v>44141</v>
      </c>
      <c r="D15" s="15">
        <v>199900</v>
      </c>
      <c r="E15" t="s">
        <v>34</v>
      </c>
      <c r="F15" t="s">
        <v>77</v>
      </c>
      <c r="G15" s="15">
        <v>199900</v>
      </c>
      <c r="H15" s="15">
        <v>248900</v>
      </c>
      <c r="I15" s="20">
        <v>124.51225612806402</v>
      </c>
      <c r="J15" s="15">
        <v>497852</v>
      </c>
      <c r="K15" s="15">
        <v>-23273</v>
      </c>
      <c r="L15" s="15">
        <v>274679</v>
      </c>
      <c r="M15" s="30">
        <v>98.099648000000002</v>
      </c>
      <c r="N15" s="34">
        <v>150</v>
      </c>
      <c r="O15" s="39">
        <v>0.34399999999999997</v>
      </c>
      <c r="P15" s="39">
        <v>0.34399999999999997</v>
      </c>
      <c r="Q15" s="15">
        <v>-237.23836399494522</v>
      </c>
      <c r="R15" s="15">
        <v>-67654.069767441862</v>
      </c>
      <c r="S15" s="44">
        <v>-1.5531237320349371</v>
      </c>
      <c r="T15" s="39">
        <v>100</v>
      </c>
      <c r="U15" s="5" t="s">
        <v>68</v>
      </c>
      <c r="V15" t="s">
        <v>78</v>
      </c>
      <c r="X15" t="s">
        <v>69</v>
      </c>
      <c r="Y15">
        <v>0</v>
      </c>
      <c r="Z15">
        <v>1</v>
      </c>
      <c r="AA15" s="6">
        <v>39626</v>
      </c>
      <c r="AC15" s="7" t="s">
        <v>39</v>
      </c>
      <c r="AD15" t="s">
        <v>70</v>
      </c>
    </row>
    <row r="16" spans="1:64" x14ac:dyDescent="0.25">
      <c r="A16" t="s">
        <v>79</v>
      </c>
      <c r="B16" t="s">
        <v>80</v>
      </c>
      <c r="C16" s="25">
        <v>44174</v>
      </c>
      <c r="D16" s="15">
        <v>490000</v>
      </c>
      <c r="E16" t="s">
        <v>43</v>
      </c>
      <c r="F16" t="s">
        <v>35</v>
      </c>
      <c r="G16" s="15">
        <v>490000</v>
      </c>
      <c r="H16" s="15">
        <v>318700</v>
      </c>
      <c r="I16" s="20">
        <v>65.040816326530617</v>
      </c>
      <c r="J16" s="15">
        <v>637379</v>
      </c>
      <c r="K16" s="15">
        <v>20603</v>
      </c>
      <c r="L16" s="15">
        <v>167982</v>
      </c>
      <c r="M16" s="30">
        <v>59.993679</v>
      </c>
      <c r="N16" s="34">
        <v>52.609589</v>
      </c>
      <c r="O16" s="39">
        <v>0.17599999999999999</v>
      </c>
      <c r="P16" s="39">
        <v>0.17599999999999999</v>
      </c>
      <c r="Q16" s="15">
        <v>343.41951257898353</v>
      </c>
      <c r="R16" s="15">
        <v>117062.5</v>
      </c>
      <c r="S16" s="44">
        <v>2.6873852157943068</v>
      </c>
      <c r="T16" s="39">
        <v>66.5</v>
      </c>
      <c r="U16" s="5" t="s">
        <v>68</v>
      </c>
      <c r="V16" t="s">
        <v>81</v>
      </c>
      <c r="X16" t="s">
        <v>69</v>
      </c>
      <c r="Y16">
        <v>0</v>
      </c>
      <c r="Z16">
        <v>0</v>
      </c>
      <c r="AA16" s="6">
        <v>39668</v>
      </c>
      <c r="AC16" s="7" t="s">
        <v>39</v>
      </c>
      <c r="AD16" t="s">
        <v>70</v>
      </c>
      <c r="AE16" t="s">
        <v>70</v>
      </c>
    </row>
  </sheetData>
  <mergeCells count="2">
    <mergeCell ref="A14:AF14"/>
    <mergeCell ref="A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Waterfront</vt:lpstr>
      <vt:lpstr>Park Road Thru</vt:lpstr>
      <vt:lpstr>Backlot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2023-02-10T14:36:51Z</dcterms:created>
  <dcterms:modified xsi:type="dcterms:W3CDTF">2023-03-14T13:47:18Z</dcterms:modified>
</cp:coreProperties>
</file>